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1"/>
  </bookViews>
  <sheets>
    <sheet name="Summary" sheetId="1" r:id="rId1"/>
    <sheet name="Center 1" sheetId="2" r:id="rId2"/>
    <sheet name="Center 2" sheetId="3" r:id="rId3"/>
    <sheet name="Cross Walk" sheetId="4" r:id="rId4"/>
  </sheets>
  <definedNames>
    <definedName name="_xlnm.Print_Area" localSheetId="1">'Center 1'!$A$1:$M$137</definedName>
    <definedName name="_xlnm.Print_Area" localSheetId="2">'Center 2'!$A$1:$N$134</definedName>
  </definedNames>
  <calcPr fullCalcOnLoad="1"/>
</workbook>
</file>

<file path=xl/sharedStrings.xml><?xml version="1.0" encoding="utf-8"?>
<sst xmlns="http://schemas.openxmlformats.org/spreadsheetml/2006/main" count="585" uniqueCount="184">
  <si>
    <t>Special Tx Procedure</t>
  </si>
  <si>
    <t>Radiation tx Management, 1-2 fractions</t>
  </si>
  <si>
    <t>Radiation tx Management, x5</t>
  </si>
  <si>
    <t>IMRT Tx Delivery</t>
  </si>
  <si>
    <t>Port verification films</t>
  </si>
  <si>
    <t>Complex RT (20+ MeV)</t>
  </si>
  <si>
    <t>Complex RT (11-19MeV)</t>
  </si>
  <si>
    <t>Complex RT (6-10 MeV)</t>
  </si>
  <si>
    <t>Intermediate RT (6-10 MeV)</t>
  </si>
  <si>
    <t>Simple RT (11-19 MeV)</t>
  </si>
  <si>
    <t>Simple RT (6-10 MeV)</t>
  </si>
  <si>
    <t>Special Physics Consult</t>
  </si>
  <si>
    <t>Continuing Medical Physics</t>
  </si>
  <si>
    <t>Field Blocking-Complex</t>
  </si>
  <si>
    <t>Field Blocking-Intermediate</t>
  </si>
  <si>
    <t>Field Blocking-Simple</t>
  </si>
  <si>
    <t>TLD/Microdosimetry</t>
  </si>
  <si>
    <t>Computer Brachytherapy-Complex</t>
  </si>
  <si>
    <t>Special Beam Plan</t>
  </si>
  <si>
    <t>Computer Plan-Complex</t>
  </si>
  <si>
    <t>Computer Plan-Simple</t>
  </si>
  <si>
    <t>IMRT Planning</t>
  </si>
  <si>
    <t>Dosimetry</t>
  </si>
  <si>
    <t>3-D Virtual Simulation</t>
  </si>
  <si>
    <t>Simulation-Complex</t>
  </si>
  <si>
    <t>Simulation-Intermediate</t>
  </si>
  <si>
    <t>Simulation-Simple</t>
  </si>
  <si>
    <t>Clinical Tx Plan-Complex</t>
  </si>
  <si>
    <t>Clinical Tx Plan-Intermediate</t>
  </si>
  <si>
    <t>Clinical Tx Plan-Simple</t>
  </si>
  <si>
    <t>BAT Technical Component</t>
  </si>
  <si>
    <t>Medicare</t>
  </si>
  <si>
    <t>Units</t>
  </si>
  <si>
    <t>CPT Code</t>
  </si>
  <si>
    <t>CPT Code Description</t>
  </si>
  <si>
    <t>TC</t>
  </si>
  <si>
    <t>Total</t>
  </si>
  <si>
    <t xml:space="preserve">Non-Facility </t>
  </si>
  <si>
    <t>in RVUs</t>
  </si>
  <si>
    <t>Medicare $</t>
  </si>
  <si>
    <t>C.F. &amp; RVUs</t>
  </si>
  <si>
    <t>Difference</t>
  </si>
  <si>
    <t>in $$$</t>
  </si>
  <si>
    <t>Totals</t>
  </si>
  <si>
    <t xml:space="preserve">Stereoscopic x-ray guidance </t>
  </si>
  <si>
    <t>Simulation-Complex (prof. only)</t>
  </si>
  <si>
    <t>Field Blocking-Simple (prof. only)</t>
  </si>
  <si>
    <t>Special Tx Procedure (prof only)</t>
  </si>
  <si>
    <t>Simulation-Simple (prof. only)</t>
  </si>
  <si>
    <t>3-D Virtual Simulation (prof. only)</t>
  </si>
  <si>
    <t>Dosimetry (prof. only)</t>
  </si>
  <si>
    <t>Computer Plan-Simple (prof. only)</t>
  </si>
  <si>
    <t>Field Blocking-Complex (prof. only)</t>
  </si>
  <si>
    <t xml:space="preserve"># Change </t>
  </si>
  <si>
    <t xml:space="preserve">% Change </t>
  </si>
  <si>
    <t>Simulation-Intermed. (prof. only)</t>
  </si>
  <si>
    <t xml:space="preserve">Handling, radioactive element </t>
  </si>
  <si>
    <t>Brachytx isodose calc simp</t>
  </si>
  <si>
    <t>Brachytx isodose calc interm</t>
  </si>
  <si>
    <t>Stereotactic radiation trmt</t>
  </si>
  <si>
    <t>SBRT Management</t>
  </si>
  <si>
    <t>Hyperthermia treatment</t>
  </si>
  <si>
    <t>Infuse radioactive materials</t>
  </si>
  <si>
    <t>Apply intrcav radiation-simple</t>
  </si>
  <si>
    <t>Apply intrcav radiation- intermed.</t>
  </si>
  <si>
    <t>Apply intrcav radiation- complx</t>
  </si>
  <si>
    <t>Apply interstit radiation- complx</t>
  </si>
  <si>
    <t>Apply surface radiation</t>
  </si>
  <si>
    <t>Intermediate RT (611-19 MeV)</t>
  </si>
  <si>
    <t>MLC Devices for IMRT</t>
  </si>
  <si>
    <t>Diagnostic laryngoscopy</t>
  </si>
  <si>
    <t>Placement interstitial devices</t>
  </si>
  <si>
    <t>Office/Outpatient Visit, New</t>
  </si>
  <si>
    <t>Office/Outpatient Visit, Est.</t>
  </si>
  <si>
    <t>Initial Hospital Care</t>
  </si>
  <si>
    <t>Subsequent Hospital Care</t>
  </si>
  <si>
    <t>Prolonged Service, Office</t>
  </si>
  <si>
    <t>Prolonged Svc, w/o Contact</t>
  </si>
  <si>
    <t>Prolonged Svc, w/o Contact-add</t>
  </si>
  <si>
    <t>Behav Chng Smoking, 3-10 min</t>
  </si>
  <si>
    <t>Behav Chng Smoking, &gt; 10 min</t>
  </si>
  <si>
    <t>Simulation-Simple (tech. only)</t>
  </si>
  <si>
    <t>Simulation-Complex (tech. only)</t>
  </si>
  <si>
    <t>Dosimetry (tech. only)</t>
  </si>
  <si>
    <t>Prostate Volume Study (prof. only)</t>
  </si>
  <si>
    <t>Echo guide for biopsy (prof. only)</t>
  </si>
  <si>
    <t>Echo guide for biopsy (tech. only)</t>
  </si>
  <si>
    <t>BAT Technical Component (prof. only)</t>
  </si>
  <si>
    <t>BAT Technical Component (tech. only)</t>
  </si>
  <si>
    <t>CT Guidance for Plcmnt RT fields (tech.)</t>
  </si>
  <si>
    <t>Computer Plan-Complex (prof. only)</t>
  </si>
  <si>
    <t>Computer Plan-Complex (tech.only)</t>
  </si>
  <si>
    <t>TLD/Microdosimetry (prof. only)</t>
  </si>
  <si>
    <t>TLD/Microdosimetry (tech. only)</t>
  </si>
  <si>
    <t>Field Blocking-Complex (tech. only)</t>
  </si>
  <si>
    <t>Stereoscopic x-ray guidance (tech. only)</t>
  </si>
  <si>
    <t>SBRT, Linear Based</t>
  </si>
  <si>
    <t>SBRT Delivery</t>
  </si>
  <si>
    <t>Apply interstit radiation- complx (prof. only)</t>
  </si>
  <si>
    <t>External Radiation Dosimetry</t>
  </si>
  <si>
    <t>in %</t>
  </si>
  <si>
    <t>NOTE: changes above relate ONLY to Medicare payments</t>
  </si>
  <si>
    <t>77301-26</t>
  </si>
  <si>
    <t>IMRT Planning (prof. only)</t>
  </si>
  <si>
    <t>MLC Devices for IMRT (prof.only)</t>
  </si>
  <si>
    <t>77338-26</t>
  </si>
  <si>
    <t>Nuclear rx iv admin</t>
  </si>
  <si>
    <t>Annualized</t>
  </si>
  <si>
    <t>3-D Virtual Simulation (tech. only)</t>
  </si>
  <si>
    <t>77295-TC</t>
  </si>
  <si>
    <t>Computer Plan-Simple (tech. only)</t>
  </si>
  <si>
    <t>$ Diff*</t>
  </si>
  <si>
    <t>% Diff*</t>
  </si>
  <si>
    <t>CY 2015</t>
  </si>
  <si>
    <t>w/2015</t>
  </si>
  <si>
    <t>2015*</t>
  </si>
  <si>
    <t>w/2016</t>
  </si>
  <si>
    <t>2016:15</t>
  </si>
  <si>
    <t>CY 2016</t>
  </si>
  <si>
    <t xml:space="preserve"> * Column H contains Mcre and MA chargeable units for first six months CY 2015</t>
  </si>
  <si>
    <t>CY 2014</t>
  </si>
  <si>
    <t>G6001</t>
  </si>
  <si>
    <t>same</t>
  </si>
  <si>
    <t>G6003</t>
  </si>
  <si>
    <t>G6004</t>
  </si>
  <si>
    <t>G6005</t>
  </si>
  <si>
    <t>G6007</t>
  </si>
  <si>
    <t>G6008</t>
  </si>
  <si>
    <t>G6002</t>
  </si>
  <si>
    <t>G6009</t>
  </si>
  <si>
    <t>0073T</t>
  </si>
  <si>
    <t>0197T</t>
  </si>
  <si>
    <t>G6010</t>
  </si>
  <si>
    <t>G6011</t>
  </si>
  <si>
    <t>G6012</t>
  </si>
  <si>
    <t>G6013</t>
  </si>
  <si>
    <t>G6015</t>
  </si>
  <si>
    <t>G6016</t>
  </si>
  <si>
    <t>G6017</t>
  </si>
  <si>
    <t>G6014</t>
  </si>
  <si>
    <t>G6006</t>
  </si>
  <si>
    <t>77293</t>
  </si>
  <si>
    <t>Respiratory motion mgmt simulation</t>
  </si>
  <si>
    <t>RT Deliv., Superficial and/or Ortho Voltage</t>
  </si>
  <si>
    <t>A9606</t>
  </si>
  <si>
    <t>Radium ra-223 dichloride, per Microcurie</t>
  </si>
  <si>
    <t>A9699</t>
  </si>
  <si>
    <t>Radiopharm., therapeutic, not otherwise classified</t>
  </si>
  <si>
    <t>Radiation treatment delivery</t>
  </si>
  <si>
    <t>Estimated Financial Impact in CY 2016*</t>
  </si>
  <si>
    <t>Combined</t>
  </si>
  <si>
    <t>* annualizing billable Medicare CPTs for first six months of CY 2015</t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</si>
  <si>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assumes steady state in CPT volumes</t>
    </r>
  </si>
  <si>
    <t>CNR</t>
  </si>
  <si>
    <t>CNR: carrier negotiated rate</t>
  </si>
  <si>
    <t>no change</t>
  </si>
  <si>
    <t>77306/07</t>
  </si>
  <si>
    <r>
      <rPr>
        <u val="single"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computer plans will now be charged as simple or complex, no intermediate step,</t>
    </r>
  </si>
  <si>
    <t xml:space="preserve">  based on the number of tx areas and tx devices</t>
  </si>
  <si>
    <r>
      <rPr>
        <u val="single"/>
        <sz val="11"/>
        <rFont val="Calibri"/>
        <family val="2"/>
      </rPr>
      <t>Note</t>
    </r>
    <r>
      <rPr>
        <sz val="11"/>
        <rFont val="Calibri"/>
        <family val="2"/>
      </rPr>
      <t>: assumes consistent year-over-year CPT volume</t>
    </r>
  </si>
  <si>
    <r>
      <rPr>
        <u val="single"/>
        <sz val="11"/>
        <color indexed="8"/>
        <rFont val="Calibri"/>
        <family val="2"/>
      </rPr>
      <t>Note</t>
    </r>
    <r>
      <rPr>
        <sz val="11"/>
        <color indexed="8"/>
        <rFont val="Calibri"/>
        <family val="2"/>
      </rPr>
      <t>: Medicare no longer pays for the E&amp;M consult codes</t>
    </r>
  </si>
  <si>
    <r>
      <rPr>
        <u val="single"/>
        <sz val="11"/>
        <color indexed="8"/>
        <rFont val="Calibri"/>
        <family val="2"/>
      </rPr>
      <t>Note</t>
    </r>
    <r>
      <rPr>
        <sz val="11"/>
        <color indexed="8"/>
        <rFont val="Calibri"/>
        <family val="2"/>
      </rPr>
      <t>: Neither 2015 nor 2016 RVUs above are adjusted for state/regional GPCIs</t>
    </r>
  </si>
  <si>
    <t>←</t>
  </si>
  <si>
    <r>
      <rPr>
        <u val="single"/>
        <sz val="11"/>
        <rFont val="Calibri"/>
        <family val="2"/>
      </rPr>
      <t>Note</t>
    </r>
    <r>
      <rPr>
        <sz val="11"/>
        <rFont val="Calibri"/>
        <family val="2"/>
      </rPr>
      <t>: a 2% sequestration adjustment applies to Mcre payments through 2025</t>
    </r>
  </si>
  <si>
    <r>
      <rPr>
        <u val="single"/>
        <sz val="11"/>
        <color indexed="8"/>
        <rFont val="Calibri"/>
        <family val="2"/>
      </rPr>
      <t>Sources</t>
    </r>
    <r>
      <rPr>
        <sz val="11"/>
        <color indexed="8"/>
        <rFont val="Calibri"/>
        <family val="2"/>
      </rPr>
      <t>:  CMS-1631-FC (2016); CMS-1612-FC (2015), January Release</t>
    </r>
  </si>
  <si>
    <t>Intrafraction track motion</t>
  </si>
  <si>
    <r>
      <rPr>
        <u val="single"/>
        <sz val="11"/>
        <rFont val="Calibri"/>
        <family val="2"/>
      </rPr>
      <t>Note:</t>
    </r>
    <r>
      <rPr>
        <sz val="11"/>
        <rFont val="Calibri"/>
        <family val="2"/>
      </rPr>
      <t xml:space="preserve"> A9606 (Xofigo microcuries) is not listed in the CY 2016 final rule</t>
    </r>
  </si>
  <si>
    <r>
      <t xml:space="preserve">   at each center, and applying the Final </t>
    </r>
    <r>
      <rPr>
        <b/>
        <sz val="11"/>
        <color indexed="8"/>
        <rFont val="Calibri"/>
        <family val="2"/>
      </rPr>
      <t>Rule</t>
    </r>
    <r>
      <rPr>
        <sz val="11"/>
        <color theme="1"/>
        <rFont val="Calibri"/>
        <family val="2"/>
      </rPr>
      <t xml:space="preserve"> RVUs and C.F. for CY 2016</t>
    </r>
  </si>
  <si>
    <t>Updated 11-03-2015</t>
  </si>
  <si>
    <t>Center 1</t>
  </si>
  <si>
    <t>Center 2</t>
  </si>
  <si>
    <r>
      <rPr>
        <u val="single"/>
        <sz val="11"/>
        <color indexed="8"/>
        <rFont val="Calibri"/>
        <family val="2"/>
      </rPr>
      <t>Note:</t>
    </r>
    <r>
      <rPr>
        <sz val="11"/>
        <color theme="1"/>
        <rFont val="Calibri"/>
        <family val="2"/>
      </rPr>
      <t xml:space="preserve"> codes deleted from draft rule: 77385, 77386, 77387,77776, 77777, 77290-26</t>
    </r>
  </si>
  <si>
    <r>
      <rPr>
        <u val="single"/>
        <sz val="10"/>
        <rFont val="Calibri"/>
        <family val="2"/>
      </rPr>
      <t>Note</t>
    </r>
    <r>
      <rPr>
        <sz val="10"/>
        <rFont val="Calibri"/>
        <family val="2"/>
      </rPr>
      <t xml:space="preserve">: the C.F. used in column I is the avg of $35.8441 (1st 6 mo., $35.7547, and of 2nd 6 mo., $35.9335); </t>
    </r>
  </si>
  <si>
    <t>CY 2015-2016 Part B FSC RVUs SATRO Final Rule</t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</si>
  <si>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77305-10-15 will now be split between 77306 and 77307</t>
    </r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</si>
  <si>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see Final Rule for additional billing guidance</t>
    </r>
  </si>
  <si>
    <t xml:space="preserve">       on 1/1/2016 it drops to $35.8279</t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</si>
  <si>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deleted CPTs: 77776, 77777, 77790-26</t>
    </r>
  </si>
  <si>
    <t>Io radiation tx management</t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</si>
  <si>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CPTs with zero RVUs: 77385, 77386, 77387, 77402, 77407, 77412, 77424, 77425</t>
    </r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</si>
  <si>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new CPTS: 77767, 77768, 77770, 77771, 77772</t>
    </r>
  </si>
  <si>
    <r>
      <rPr>
        <u val="single"/>
        <sz val="11"/>
        <color indexed="8"/>
        <rFont val="Calibri"/>
        <family val="2"/>
      </rPr>
      <t>Note</t>
    </r>
    <r>
      <rPr>
        <sz val="11"/>
        <color theme="1"/>
        <rFont val="Calibri"/>
        <family val="2"/>
      </rPr>
      <t>: decreases are noted in red; RVU changes greater than 15% are bolded</t>
    </r>
  </si>
  <si>
    <r>
      <t>Spreadsheet created for SATRO</t>
    </r>
    <r>
      <rPr>
        <sz val="11"/>
        <color indexed="8"/>
        <rFont val="Calibri"/>
        <family val="2"/>
      </rPr>
      <t>®</t>
    </r>
    <r>
      <rPr>
        <sz val="11"/>
        <color theme="1"/>
        <rFont val="Calibri"/>
        <family val="2"/>
      </rPr>
      <t xml:space="preserve"> by P. Williams</t>
    </r>
  </si>
  <si>
    <t>CY 2015-16 Part B FSC RVUS  Plug and Play SATRO Final Rule.xls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</si>
</sst>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sz val="11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8"/>
      <name val="Arial Narrow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0"/>
      <name val="Arial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11"/>
      <color indexed="8"/>
      <name val="Arial Narrow"/>
      <family val="2"/>
    </font>
    <font>
      <u val="doubleAccounting"/>
      <sz val="11"/>
      <name val="Calibri"/>
      <family val="2"/>
    </font>
    <font>
      <sz val="8"/>
      <color indexed="8"/>
      <name val="Calibri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sz val="11"/>
      <color theme="1"/>
      <name val="Arial Narrow"/>
      <family val="2"/>
    </font>
    <font>
      <u val="single"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 Narrow"/>
      <family val="2"/>
    </font>
    <font>
      <sz val="11"/>
      <color rgb="FF000000"/>
      <name val="Calibri"/>
      <family val="2"/>
    </font>
    <font>
      <b/>
      <sz val="10"/>
      <color rgb="FFFF0000"/>
      <name val="Arial Narrow"/>
      <family val="2"/>
    </font>
    <font>
      <u val="single"/>
      <sz val="11"/>
      <color rgb="FFFF0000"/>
      <name val="Calibri"/>
      <family val="2"/>
    </font>
    <font>
      <sz val="11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164" fontId="0" fillId="0" borderId="10" xfId="0" applyNumberFormat="1" applyFont="1" applyFill="1" applyBorder="1" applyAlignment="1" applyProtection="1">
      <alignment/>
      <protection locked="0"/>
    </xf>
    <xf numFmtId="164" fontId="0" fillId="0" borderId="10" xfId="0" applyNumberFormat="1" applyFill="1" applyBorder="1" applyAlignment="1" applyProtection="1">
      <alignment/>
      <protection locked="0"/>
    </xf>
    <xf numFmtId="3" fontId="0" fillId="0" borderId="10" xfId="0" applyNumberFormat="1" applyFill="1" applyBorder="1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/>
      <protection locked="0"/>
    </xf>
    <xf numFmtId="0" fontId="64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64" fillId="0" borderId="10" xfId="0" applyFont="1" applyBorder="1" applyAlignment="1" applyProtection="1">
      <alignment/>
      <protection locked="0"/>
    </xf>
    <xf numFmtId="0" fontId="9" fillId="0" borderId="11" xfId="0" applyFont="1" applyBorder="1" applyAlignment="1" applyProtection="1">
      <alignment/>
      <protection locked="0"/>
    </xf>
    <xf numFmtId="0" fontId="7" fillId="0" borderId="10" xfId="57" applyNumberFormat="1" applyFont="1" applyBorder="1" applyAlignment="1" applyProtection="1" quotePrefix="1">
      <alignment horizontal="center"/>
      <protection locked="0"/>
    </xf>
    <xf numFmtId="0" fontId="65" fillId="0" borderId="10" xfId="0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>
      <alignment/>
      <protection locked="0"/>
    </xf>
    <xf numFmtId="0" fontId="3" fillId="0" borderId="10" xfId="57" applyNumberFormat="1" applyFont="1" applyBorder="1" applyAlignment="1" applyProtection="1" quotePrefix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0" fillId="2" borderId="0" xfId="0" applyFill="1" applyAlignment="1" applyProtection="1" quotePrefix="1">
      <alignment horizontal="center"/>
      <protection locked="0"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10" xfId="57" applyNumberFormat="1" applyFont="1" applyFill="1" applyBorder="1" applyAlignment="1" applyProtection="1" quotePrefix="1">
      <alignment horizont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10" fontId="7" fillId="0" borderId="10" xfId="0" applyNumberFormat="1" applyFont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49" fontId="1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64" fontId="7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33" borderId="0" xfId="0" applyFont="1" applyFill="1" applyBorder="1" applyAlignment="1" applyProtection="1" quotePrefix="1">
      <alignment horizontal="left"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5" fillId="33" borderId="0" xfId="57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 quotePrefix="1">
      <alignment horizontal="center"/>
      <protection locked="0"/>
    </xf>
    <xf numFmtId="0" fontId="61" fillId="0" borderId="0" xfId="0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0" fontId="6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 applyProtection="1">
      <alignment horizontal="center"/>
      <protection locked="0"/>
    </xf>
    <xf numFmtId="10" fontId="3" fillId="0" borderId="10" xfId="0" applyNumberFormat="1" applyFont="1" applyFill="1" applyBorder="1" applyAlignment="1" applyProtection="1">
      <alignment horizontal="center"/>
      <protection locked="0"/>
    </xf>
    <xf numFmtId="0" fontId="63" fillId="0" borderId="10" xfId="0" applyFont="1" applyFill="1" applyBorder="1" applyAlignment="1">
      <alignment horizontal="center"/>
    </xf>
    <xf numFmtId="2" fontId="63" fillId="0" borderId="10" xfId="0" applyNumberFormat="1" applyFont="1" applyFill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3" fontId="0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Alignment="1" applyProtection="1" quotePrefix="1">
      <alignment horizontal="center"/>
      <protection locked="0"/>
    </xf>
    <xf numFmtId="0" fontId="3" fillId="2" borderId="0" xfId="0" applyFont="1" applyFill="1" applyAlignment="1" applyProtection="1" quotePrefix="1">
      <alignment horizontal="center"/>
      <protection locked="0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center"/>
    </xf>
    <xf numFmtId="0" fontId="3" fillId="0" borderId="10" xfId="0" applyFont="1" applyBorder="1" applyAlignment="1" applyProtection="1" quotePrefix="1">
      <alignment horizontal="center"/>
      <protection locked="0"/>
    </xf>
    <xf numFmtId="10" fontId="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2" fontId="3" fillId="0" borderId="10" xfId="0" applyNumberFormat="1" applyFont="1" applyBorder="1" applyAlignment="1">
      <alignment horizontal="center"/>
    </xf>
    <xf numFmtId="164" fontId="7" fillId="0" borderId="0" xfId="0" applyNumberFormat="1" applyFont="1" applyAlignment="1" applyProtection="1">
      <alignment horizontal="left"/>
      <protection locked="0"/>
    </xf>
    <xf numFmtId="164" fontId="7" fillId="0" borderId="0" xfId="0" applyNumberFormat="1" applyFont="1" applyAlignment="1" applyProtection="1">
      <alignment horizontal="right"/>
      <protection locked="0"/>
    </xf>
    <xf numFmtId="164" fontId="7" fillId="0" borderId="0" xfId="0" applyNumberFormat="1" applyFont="1" applyAlignment="1" applyProtection="1">
      <alignment horizontal="left"/>
      <protection/>
    </xf>
    <xf numFmtId="42" fontId="40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Border="1" applyAlignment="1" applyProtection="1">
      <alignment horizontal="center"/>
      <protection/>
    </xf>
    <xf numFmtId="0" fontId="5" fillId="0" borderId="10" xfId="0" applyFont="1" applyFill="1" applyBorder="1" applyAlignment="1" applyProtection="1" quotePrefix="1">
      <alignment horizontal="left"/>
      <protection locked="0"/>
    </xf>
    <xf numFmtId="0" fontId="0" fillId="0" borderId="0" xfId="0" applyFont="1" applyFill="1" applyAlignment="1" applyProtection="1" quotePrefix="1">
      <alignment horizontal="left"/>
      <protection locked="0"/>
    </xf>
    <xf numFmtId="0" fontId="6" fillId="4" borderId="0" xfId="0" applyFont="1" applyFill="1" applyAlignment="1" applyProtection="1" quotePrefix="1">
      <alignment horizontal="center"/>
      <protection locked="0"/>
    </xf>
    <xf numFmtId="0" fontId="3" fillId="4" borderId="0" xfId="0" applyFont="1" applyFill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/>
      <protection locked="0"/>
    </xf>
    <xf numFmtId="0" fontId="61" fillId="0" borderId="0" xfId="0" applyFont="1" applyAlignment="1">
      <alignment/>
    </xf>
    <xf numFmtId="0" fontId="67" fillId="0" borderId="0" xfId="0" applyFont="1" applyAlignment="1" quotePrefix="1">
      <alignment horizontal="left"/>
    </xf>
    <xf numFmtId="3" fontId="0" fillId="0" borderId="10" xfId="0" applyNumberFormat="1" applyFont="1" applyFill="1" applyBorder="1" applyAlignment="1" applyProtection="1" quotePrefix="1">
      <alignment horizontal="right"/>
      <protection locked="0"/>
    </xf>
    <xf numFmtId="0" fontId="65" fillId="0" borderId="0" xfId="0" applyFont="1" applyFill="1" applyAlignment="1" quotePrefix="1">
      <alignment horizontal="left" vertical="center"/>
    </xf>
    <xf numFmtId="0" fontId="0" fillId="0" borderId="0" xfId="0" applyFont="1" applyFill="1" applyAlignment="1" quotePrefix="1">
      <alignment horizontal="left"/>
    </xf>
    <xf numFmtId="5" fontId="40" fillId="0" borderId="0" xfId="0" applyNumberFormat="1" applyFont="1" applyFill="1" applyBorder="1" applyAlignment="1" applyProtection="1">
      <alignment/>
      <protection/>
    </xf>
    <xf numFmtId="3" fontId="66" fillId="0" borderId="0" xfId="0" applyNumberFormat="1" applyFont="1" applyAlignment="1">
      <alignment/>
    </xf>
    <xf numFmtId="3" fontId="66" fillId="0" borderId="10" xfId="0" applyNumberFormat="1" applyFont="1" applyFill="1" applyBorder="1" applyAlignment="1" applyProtection="1">
      <alignment/>
      <protection locked="0"/>
    </xf>
    <xf numFmtId="0" fontId="3" fillId="0" borderId="0" xfId="0" applyFont="1" applyFill="1" applyAlignment="1" applyProtection="1" quotePrefix="1">
      <alignment horizontal="left"/>
      <protection locked="0"/>
    </xf>
    <xf numFmtId="3" fontId="62" fillId="0" borderId="10" xfId="0" applyNumberFormat="1" applyFont="1" applyFill="1" applyBorder="1" applyAlignment="1" applyProtection="1">
      <alignment/>
      <protection locked="0"/>
    </xf>
    <xf numFmtId="2" fontId="68" fillId="0" borderId="10" xfId="0" applyNumberFormat="1" applyFont="1" applyFill="1" applyBorder="1" applyAlignment="1" applyProtection="1">
      <alignment horizontal="center"/>
      <protection locked="0"/>
    </xf>
    <xf numFmtId="10" fontId="68" fillId="0" borderId="1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2" fontId="63" fillId="0" borderId="12" xfId="0" applyNumberFormat="1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 locked="0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/>
      <protection/>
    </xf>
    <xf numFmtId="2" fontId="63" fillId="0" borderId="13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1" fillId="0" borderId="0" xfId="0" applyFont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 quotePrefix="1">
      <alignment horizontal="left"/>
    </xf>
    <xf numFmtId="0" fontId="1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6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/>
      <protection locked="0"/>
    </xf>
    <xf numFmtId="0" fontId="69" fillId="0" borderId="10" xfId="0" applyFont="1" applyFill="1" applyBorder="1" applyAlignment="1" applyProtection="1">
      <alignment horizontal="left" vertical="center" wrapText="1"/>
      <protection/>
    </xf>
    <xf numFmtId="164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7" fillId="0" borderId="10" xfId="0" applyFont="1" applyBorder="1" applyAlignment="1" applyProtection="1">
      <alignment/>
      <protection locked="0"/>
    </xf>
    <xf numFmtId="49" fontId="7" fillId="0" borderId="0" xfId="0" applyNumberFormat="1" applyFont="1" applyAlignment="1" applyProtection="1" quotePrefix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 quotePrefix="1">
      <alignment horizontal="left" vertical="center"/>
      <protection/>
    </xf>
    <xf numFmtId="0" fontId="1" fillId="0" borderId="0" xfId="0" applyFont="1" applyFill="1" applyAlignment="1" applyProtection="1" quotePrefix="1">
      <alignment horizontal="left"/>
      <protection/>
    </xf>
    <xf numFmtId="164" fontId="62" fillId="0" borderId="10" xfId="0" applyNumberFormat="1" applyFont="1" applyFill="1" applyBorder="1" applyAlignment="1" applyProtection="1">
      <alignment/>
      <protection locked="0"/>
    </xf>
    <xf numFmtId="164" fontId="62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 quotePrefix="1">
      <alignment horizontal="left"/>
      <protection locked="0"/>
    </xf>
    <xf numFmtId="165" fontId="62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0" fontId="70" fillId="0" borderId="10" xfId="0" applyNumberFormat="1" applyFont="1" applyFill="1" applyBorder="1" applyAlignment="1" applyProtection="1">
      <alignment horizontal="center"/>
      <protection locked="0"/>
    </xf>
    <xf numFmtId="0" fontId="13" fillId="0" borderId="10" xfId="0" applyFont="1" applyFill="1" applyBorder="1" applyAlignment="1">
      <alignment/>
    </xf>
    <xf numFmtId="3" fontId="7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10" fontId="62" fillId="0" borderId="10" xfId="0" applyNumberFormat="1" applyFont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10" fontId="6" fillId="0" borderId="10" xfId="0" applyNumberFormat="1" applyFont="1" applyFill="1" applyBorder="1" applyAlignment="1" applyProtection="1">
      <alignment horizontal="center"/>
      <protection locked="0"/>
    </xf>
    <xf numFmtId="0" fontId="3" fillId="0" borderId="0" xfId="57" applyNumberFormat="1" applyFont="1" applyFill="1" applyBorder="1" applyAlignment="1" applyProtection="1" quotePrefix="1">
      <alignment horizontal="center"/>
      <protection locked="0"/>
    </xf>
    <xf numFmtId="0" fontId="7" fillId="0" borderId="0" xfId="57" applyNumberFormat="1" applyFont="1" applyBorder="1" applyAlignment="1" applyProtection="1" quotePrefix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2" fontId="63" fillId="0" borderId="0" xfId="0" applyNumberFormat="1" applyFont="1" applyBorder="1" applyAlignment="1">
      <alignment horizontal="center"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10" fontId="7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0" fontId="69" fillId="0" borderId="14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 quotePrefix="1">
      <alignment horizontal="left"/>
      <protection locked="0"/>
    </xf>
    <xf numFmtId="0" fontId="5" fillId="0" borderId="0" xfId="57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3" fontId="62" fillId="0" borderId="0" xfId="0" applyNumberFormat="1" applyFont="1" applyAlignment="1">
      <alignment/>
    </xf>
    <xf numFmtId="3" fontId="16" fillId="0" borderId="10" xfId="0" applyNumberFormat="1" applyFont="1" applyFill="1" applyBorder="1" applyAlignment="1" applyProtection="1">
      <alignment/>
      <protection locked="0"/>
    </xf>
    <xf numFmtId="0" fontId="18" fillId="0" borderId="0" xfId="0" applyFont="1" applyFill="1" applyAlignment="1" applyProtection="1" quotePrefix="1">
      <alignment horizontal="left" vertical="center"/>
      <protection/>
    </xf>
    <xf numFmtId="0" fontId="3" fillId="0" borderId="0" xfId="0" applyFont="1" applyFill="1" applyAlignment="1" applyProtection="1">
      <alignment/>
      <protection/>
    </xf>
    <xf numFmtId="3" fontId="0" fillId="0" borderId="0" xfId="0" applyNumberFormat="1" applyAlignment="1" applyProtection="1">
      <alignment horizontal="right"/>
      <protection locked="0"/>
    </xf>
    <xf numFmtId="3" fontId="62" fillId="0" borderId="0" xfId="0" applyNumberFormat="1" applyFont="1" applyAlignment="1" applyProtection="1">
      <alignment horizontal="right"/>
      <protection locked="0"/>
    </xf>
    <xf numFmtId="0" fontId="64" fillId="0" borderId="0" xfId="0" applyFont="1" applyAlignment="1" quotePrefix="1">
      <alignment horizontal="left"/>
    </xf>
    <xf numFmtId="0" fontId="0" fillId="0" borderId="0" xfId="0" applyAlignment="1" applyProtection="1" quotePrefix="1">
      <alignment horizontal="left"/>
      <protection/>
    </xf>
    <xf numFmtId="0" fontId="72" fillId="0" borderId="14" xfId="0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 applyProtection="1">
      <alignment/>
      <protection locked="0"/>
    </xf>
    <xf numFmtId="0" fontId="3" fillId="0" borderId="10" xfId="57" applyNumberFormat="1" applyFont="1" applyFill="1" applyBorder="1" applyAlignment="1" applyProtection="1" quotePrefix="1">
      <alignment horizontal="left"/>
      <protection locked="0"/>
    </xf>
    <xf numFmtId="0" fontId="63" fillId="0" borderId="0" xfId="0" applyFont="1" applyFill="1" applyAlignment="1" quotePrefix="1">
      <alignment horizontal="left" vertical="center"/>
    </xf>
    <xf numFmtId="0" fontId="0" fillId="0" borderId="0" xfId="0" applyAlignment="1" applyProtection="1" quotePrefix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4" fillId="0" borderId="0" xfId="0" applyFont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3" fontId="16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 applyProtection="1" quotePrefix="1">
      <alignment horizontal="left" vertical="center"/>
      <protection/>
    </xf>
    <xf numFmtId="0" fontId="67" fillId="0" borderId="0" xfId="0" applyFont="1" applyAlignment="1" applyProtection="1" quotePrefix="1">
      <alignment horizontal="left"/>
      <protection/>
    </xf>
    <xf numFmtId="0" fontId="61" fillId="0" borderId="0" xfId="0" applyFont="1" applyAlignment="1" applyProtection="1" quotePrefix="1">
      <alignment horizontal="left"/>
      <protection locked="0"/>
    </xf>
    <xf numFmtId="0" fontId="63" fillId="0" borderId="10" xfId="0" applyFont="1" applyFill="1" applyBorder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K13" sqref="K13"/>
    </sheetView>
  </sheetViews>
  <sheetFormatPr defaultColWidth="9.140625" defaultRowHeight="15"/>
  <cols>
    <col min="5" max="5" width="10.8515625" style="0" bestFit="1" customWidth="1"/>
  </cols>
  <sheetData>
    <row r="2" ht="15">
      <c r="C2" s="86" t="s">
        <v>149</v>
      </c>
    </row>
    <row r="4" spans="3:5" ht="15">
      <c r="C4" t="s">
        <v>169</v>
      </c>
      <c r="E4" s="114">
        <f>+'Center 1'!K127</f>
        <v>0</v>
      </c>
    </row>
    <row r="6" spans="3:5" ht="15">
      <c r="C6" t="s">
        <v>170</v>
      </c>
      <c r="E6" s="128">
        <f>+'Center 2'!K127</f>
        <v>0</v>
      </c>
    </row>
    <row r="7" ht="15">
      <c r="E7" s="115"/>
    </row>
    <row r="8" spans="3:5" ht="15">
      <c r="C8" t="s">
        <v>150</v>
      </c>
      <c r="E8" s="114">
        <f>SUM(E4:E6)</f>
        <v>0</v>
      </c>
    </row>
    <row r="13" ht="15">
      <c r="A13" s="68" t="s">
        <v>151</v>
      </c>
    </row>
    <row r="14" ht="15">
      <c r="A14" s="68" t="s">
        <v>167</v>
      </c>
    </row>
    <row r="16" ht="15">
      <c r="A16" s="68" t="s">
        <v>152</v>
      </c>
    </row>
    <row r="17" ht="15">
      <c r="A17" s="68" t="s">
        <v>175</v>
      </c>
    </row>
    <row r="19" spans="1:5" ht="15">
      <c r="A19" s="87" t="s">
        <v>173</v>
      </c>
      <c r="E19" s="152" t="s">
        <v>168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1"/>
  <sheetViews>
    <sheetView tabSelected="1" zoomScalePageLayoutView="0" workbookViewId="0" topLeftCell="A108">
      <selection activeCell="A128" sqref="A128:M137"/>
    </sheetView>
  </sheetViews>
  <sheetFormatPr defaultColWidth="9.140625" defaultRowHeight="15"/>
  <cols>
    <col min="1" max="1" width="8.421875" style="0" customWidth="1"/>
    <col min="2" max="2" width="4.421875" style="0" customWidth="1"/>
    <col min="3" max="3" width="35.8515625" style="0" customWidth="1"/>
    <col min="4" max="6" width="9.8515625" style="0" customWidth="1"/>
    <col min="7" max="7" width="8.8515625" style="0" customWidth="1"/>
    <col min="8" max="8" width="9.57421875" style="0" customWidth="1"/>
    <col min="9" max="10" width="10.8515625" style="0" customWidth="1"/>
    <col min="11" max="11" width="11.57421875" style="0" customWidth="1"/>
    <col min="12" max="12" width="10.8515625" style="0" customWidth="1"/>
    <col min="13" max="13" width="10.7109375" style="0" bestFit="1" customWidth="1"/>
    <col min="14" max="14" width="6.28125" style="0" customWidth="1"/>
  </cols>
  <sheetData>
    <row r="1" spans="1:12" ht="15">
      <c r="A1" s="106" t="s">
        <v>169</v>
      </c>
      <c r="B1" s="11"/>
      <c r="C1" s="12"/>
      <c r="D1" s="32" t="s">
        <v>113</v>
      </c>
      <c r="E1" s="65" t="s">
        <v>118</v>
      </c>
      <c r="F1" s="34" t="s">
        <v>117</v>
      </c>
      <c r="G1" s="34" t="s">
        <v>117</v>
      </c>
      <c r="H1" s="63" t="s">
        <v>115</v>
      </c>
      <c r="I1" s="13" t="s">
        <v>39</v>
      </c>
      <c r="J1" s="50" t="s">
        <v>39</v>
      </c>
      <c r="K1" s="34" t="s">
        <v>117</v>
      </c>
      <c r="L1" s="34" t="s">
        <v>117</v>
      </c>
    </row>
    <row r="2" spans="1:12" ht="15">
      <c r="A2" s="11"/>
      <c r="B2" s="11"/>
      <c r="C2" s="11"/>
      <c r="D2" s="13" t="s">
        <v>37</v>
      </c>
      <c r="E2" s="50" t="s">
        <v>37</v>
      </c>
      <c r="F2" s="50" t="s">
        <v>53</v>
      </c>
      <c r="G2" s="50" t="s">
        <v>54</v>
      </c>
      <c r="H2" s="32" t="s">
        <v>31</v>
      </c>
      <c r="I2" s="64" t="s">
        <v>114</v>
      </c>
      <c r="J2" s="52" t="s">
        <v>116</v>
      </c>
      <c r="K2" s="50" t="s">
        <v>41</v>
      </c>
      <c r="L2" s="50" t="s">
        <v>41</v>
      </c>
    </row>
    <row r="3" spans="1:12" ht="15">
      <c r="A3" s="14" t="s">
        <v>33</v>
      </c>
      <c r="B3" s="14"/>
      <c r="C3" s="15" t="s">
        <v>34</v>
      </c>
      <c r="D3" s="16" t="s">
        <v>36</v>
      </c>
      <c r="E3" s="51" t="s">
        <v>36</v>
      </c>
      <c r="F3" s="51" t="s">
        <v>38</v>
      </c>
      <c r="G3" s="51" t="s">
        <v>38</v>
      </c>
      <c r="H3" s="16" t="s">
        <v>32</v>
      </c>
      <c r="I3" s="16" t="s">
        <v>40</v>
      </c>
      <c r="J3" s="51" t="s">
        <v>40</v>
      </c>
      <c r="K3" s="51" t="s">
        <v>42</v>
      </c>
      <c r="L3" s="51" t="s">
        <v>100</v>
      </c>
    </row>
    <row r="4" spans="1:12" ht="15">
      <c r="A4" s="3">
        <v>31575</v>
      </c>
      <c r="B4" s="24"/>
      <c r="C4" s="25" t="s">
        <v>70</v>
      </c>
      <c r="D4" s="59">
        <v>3.27</v>
      </c>
      <c r="E4" s="57">
        <v>3.27</v>
      </c>
      <c r="F4" s="57">
        <f aca="true" t="shared" si="0" ref="F4:F34">+E4-D4</f>
        <v>0</v>
      </c>
      <c r="G4" s="58">
        <f aca="true" t="shared" si="1" ref="G4:G34">F4/D4</f>
        <v>0</v>
      </c>
      <c r="H4" s="62"/>
      <c r="I4" s="5">
        <f>35.8441*D4*H4</f>
        <v>0</v>
      </c>
      <c r="J4" s="6">
        <f>35.8279*E4*H4</f>
        <v>0</v>
      </c>
      <c r="K4" s="44">
        <f>J4-I4</f>
        <v>0</v>
      </c>
      <c r="L4" s="130" t="e">
        <f>K4/I4</f>
        <v>#DIV/0!</v>
      </c>
    </row>
    <row r="5" spans="1:12" ht="15">
      <c r="A5" s="3">
        <v>55876</v>
      </c>
      <c r="B5" s="24"/>
      <c r="C5" s="25" t="s">
        <v>71</v>
      </c>
      <c r="D5" s="59">
        <v>3.85</v>
      </c>
      <c r="E5" s="60">
        <v>3.86</v>
      </c>
      <c r="F5" s="57">
        <f t="shared" si="0"/>
        <v>0.009999999999999787</v>
      </c>
      <c r="G5" s="58">
        <f t="shared" si="1"/>
        <v>0.002597402597402542</v>
      </c>
      <c r="H5" s="62"/>
      <c r="I5" s="9">
        <f aca="true" t="shared" si="2" ref="I5:I43">35.8441*D5*H5</f>
        <v>0</v>
      </c>
      <c r="J5" s="7">
        <f>35.8279*E5*H5</f>
        <v>0</v>
      </c>
      <c r="K5" s="8">
        <f aca="true" t="shared" si="3" ref="K5:K44">J5-I5</f>
        <v>0</v>
      </c>
      <c r="L5" s="40" t="e">
        <f aca="true" t="shared" si="4" ref="L5:L44">K5/I5</f>
        <v>#DIV/0!</v>
      </c>
    </row>
    <row r="6" spans="1:12" ht="16.5">
      <c r="A6" s="3">
        <v>76873</v>
      </c>
      <c r="B6" s="3">
        <v>26</v>
      </c>
      <c r="C6" s="4" t="s">
        <v>84</v>
      </c>
      <c r="D6" s="59">
        <v>2.19</v>
      </c>
      <c r="E6" s="60">
        <v>2.21</v>
      </c>
      <c r="F6" s="57">
        <f t="shared" si="0"/>
        <v>0.020000000000000018</v>
      </c>
      <c r="G6" s="58">
        <f t="shared" si="1"/>
        <v>0.009132420091324209</v>
      </c>
      <c r="H6" s="62"/>
      <c r="I6" s="9">
        <f t="shared" si="2"/>
        <v>0</v>
      </c>
      <c r="J6" s="7">
        <f aca="true" t="shared" si="5" ref="J6:J47">35.8279*E6*H6</f>
        <v>0</v>
      </c>
      <c r="K6" s="8">
        <f t="shared" si="3"/>
        <v>0</v>
      </c>
      <c r="L6" s="40" t="e">
        <f t="shared" si="4"/>
        <v>#DIV/0!</v>
      </c>
    </row>
    <row r="7" spans="1:12" ht="16.5">
      <c r="A7" s="3">
        <v>76942</v>
      </c>
      <c r="B7" s="3">
        <v>26</v>
      </c>
      <c r="C7" s="4" t="s">
        <v>85</v>
      </c>
      <c r="D7" s="59">
        <v>0.94</v>
      </c>
      <c r="E7" s="60">
        <v>0.95</v>
      </c>
      <c r="F7" s="57">
        <f t="shared" si="0"/>
        <v>0.010000000000000009</v>
      </c>
      <c r="G7" s="58">
        <f t="shared" si="1"/>
        <v>0.010638297872340436</v>
      </c>
      <c r="H7" s="62"/>
      <c r="I7" s="9">
        <f t="shared" si="2"/>
        <v>0</v>
      </c>
      <c r="J7" s="7">
        <f t="shared" si="5"/>
        <v>0</v>
      </c>
      <c r="K7" s="8">
        <f t="shared" si="3"/>
        <v>0</v>
      </c>
      <c r="L7" s="40" t="e">
        <f t="shared" si="4"/>
        <v>#DIV/0!</v>
      </c>
    </row>
    <row r="8" spans="1:12" ht="16.5">
      <c r="A8" s="3">
        <v>76942</v>
      </c>
      <c r="B8" s="3" t="s">
        <v>35</v>
      </c>
      <c r="C8" s="4" t="s">
        <v>86</v>
      </c>
      <c r="D8" s="59">
        <v>0.76</v>
      </c>
      <c r="E8" s="60">
        <v>0.78</v>
      </c>
      <c r="F8" s="57">
        <f t="shared" si="0"/>
        <v>0.020000000000000018</v>
      </c>
      <c r="G8" s="58">
        <f t="shared" si="1"/>
        <v>0.026315789473684233</v>
      </c>
      <c r="H8" s="62"/>
      <c r="I8" s="9">
        <f t="shared" si="2"/>
        <v>0</v>
      </c>
      <c r="J8" s="7">
        <f t="shared" si="5"/>
        <v>0</v>
      </c>
      <c r="K8" s="8">
        <f t="shared" si="3"/>
        <v>0</v>
      </c>
      <c r="L8" s="40" t="e">
        <f t="shared" si="4"/>
        <v>#DIV/0!</v>
      </c>
    </row>
    <row r="9" spans="1:12" ht="16.5">
      <c r="A9" s="3">
        <v>77014</v>
      </c>
      <c r="B9" s="3" t="s">
        <v>35</v>
      </c>
      <c r="C9" s="10" t="s">
        <v>89</v>
      </c>
      <c r="D9" s="59">
        <v>2.05</v>
      </c>
      <c r="E9" s="60">
        <v>2.08</v>
      </c>
      <c r="F9" s="57">
        <f t="shared" si="0"/>
        <v>0.03000000000000025</v>
      </c>
      <c r="G9" s="58">
        <f t="shared" si="1"/>
        <v>0.014634146341463537</v>
      </c>
      <c r="H9" s="62"/>
      <c r="I9" s="9">
        <f t="shared" si="2"/>
        <v>0</v>
      </c>
      <c r="J9" s="7">
        <f t="shared" si="5"/>
        <v>0</v>
      </c>
      <c r="K9" s="8">
        <f t="shared" si="3"/>
        <v>0</v>
      </c>
      <c r="L9" s="40" t="e">
        <f t="shared" si="4"/>
        <v>#DIV/0!</v>
      </c>
    </row>
    <row r="10" spans="1:12" ht="16.5">
      <c r="A10" s="3">
        <v>77261</v>
      </c>
      <c r="B10" s="3"/>
      <c r="C10" s="10" t="s">
        <v>29</v>
      </c>
      <c r="D10" s="59">
        <v>2.13</v>
      </c>
      <c r="E10" s="60">
        <v>2.14</v>
      </c>
      <c r="F10" s="57">
        <f t="shared" si="0"/>
        <v>0.010000000000000231</v>
      </c>
      <c r="G10" s="58">
        <f t="shared" si="1"/>
        <v>0.004694835680751282</v>
      </c>
      <c r="H10" s="62"/>
      <c r="I10" s="9">
        <f t="shared" si="2"/>
        <v>0</v>
      </c>
      <c r="J10" s="7">
        <f t="shared" si="5"/>
        <v>0</v>
      </c>
      <c r="K10" s="8">
        <f t="shared" si="3"/>
        <v>0</v>
      </c>
      <c r="L10" s="40" t="e">
        <f t="shared" si="4"/>
        <v>#DIV/0!</v>
      </c>
    </row>
    <row r="11" spans="1:12" ht="16.5">
      <c r="A11" s="3">
        <v>77262</v>
      </c>
      <c r="B11" s="3"/>
      <c r="C11" s="10" t="s">
        <v>28</v>
      </c>
      <c r="D11" s="59">
        <v>3.17</v>
      </c>
      <c r="E11" s="60">
        <v>3.2</v>
      </c>
      <c r="F11" s="57">
        <f t="shared" si="0"/>
        <v>0.03000000000000025</v>
      </c>
      <c r="G11" s="58">
        <f t="shared" si="1"/>
        <v>0.009463722397476419</v>
      </c>
      <c r="H11" s="62"/>
      <c r="I11" s="9">
        <f t="shared" si="2"/>
        <v>0</v>
      </c>
      <c r="J11" s="7">
        <f t="shared" si="5"/>
        <v>0</v>
      </c>
      <c r="K11" s="8">
        <f t="shared" si="3"/>
        <v>0</v>
      </c>
      <c r="L11" s="40" t="e">
        <f t="shared" si="4"/>
        <v>#DIV/0!</v>
      </c>
    </row>
    <row r="12" spans="1:12" ht="16.5">
      <c r="A12" s="3">
        <v>77263</v>
      </c>
      <c r="B12" s="3"/>
      <c r="C12" s="10" t="s">
        <v>27</v>
      </c>
      <c r="D12" s="59">
        <v>4.64</v>
      </c>
      <c r="E12" s="60">
        <v>4.68</v>
      </c>
      <c r="F12" s="57">
        <f t="shared" si="0"/>
        <v>0.040000000000000036</v>
      </c>
      <c r="G12" s="58">
        <f t="shared" si="1"/>
        <v>0.008620689655172422</v>
      </c>
      <c r="H12" s="62"/>
      <c r="I12" s="9">
        <f t="shared" si="2"/>
        <v>0</v>
      </c>
      <c r="J12" s="7">
        <f t="shared" si="5"/>
        <v>0</v>
      </c>
      <c r="K12" s="8">
        <f t="shared" si="3"/>
        <v>0</v>
      </c>
      <c r="L12" s="40" t="e">
        <f t="shared" si="4"/>
        <v>#DIV/0!</v>
      </c>
    </row>
    <row r="13" spans="1:12" ht="16.5">
      <c r="A13" s="3">
        <v>77280</v>
      </c>
      <c r="B13" s="3"/>
      <c r="C13" s="10" t="s">
        <v>26</v>
      </c>
      <c r="D13" s="59">
        <v>7.59</v>
      </c>
      <c r="E13" s="60">
        <v>7.71</v>
      </c>
      <c r="F13" s="57">
        <f t="shared" si="0"/>
        <v>0.1200000000000001</v>
      </c>
      <c r="G13" s="58">
        <f t="shared" si="1"/>
        <v>0.01581027667984191</v>
      </c>
      <c r="H13" s="62"/>
      <c r="I13" s="9">
        <f t="shared" si="2"/>
        <v>0</v>
      </c>
      <c r="J13" s="7">
        <f t="shared" si="5"/>
        <v>0</v>
      </c>
      <c r="K13" s="8">
        <f t="shared" si="3"/>
        <v>0</v>
      </c>
      <c r="L13" s="40" t="e">
        <f t="shared" si="4"/>
        <v>#DIV/0!</v>
      </c>
    </row>
    <row r="14" spans="1:12" ht="16.5">
      <c r="A14" s="3">
        <v>77280</v>
      </c>
      <c r="B14" s="3">
        <v>26</v>
      </c>
      <c r="C14" s="10" t="s">
        <v>48</v>
      </c>
      <c r="D14" s="59">
        <v>1.01</v>
      </c>
      <c r="E14" s="60">
        <v>1.02</v>
      </c>
      <c r="F14" s="57">
        <f t="shared" si="0"/>
        <v>0.010000000000000009</v>
      </c>
      <c r="G14" s="58">
        <f t="shared" si="1"/>
        <v>0.00990099009900991</v>
      </c>
      <c r="H14" s="62"/>
      <c r="I14" s="9">
        <f t="shared" si="2"/>
        <v>0</v>
      </c>
      <c r="J14" s="7">
        <f t="shared" si="5"/>
        <v>0</v>
      </c>
      <c r="K14" s="8">
        <f t="shared" si="3"/>
        <v>0</v>
      </c>
      <c r="L14" s="40" t="e">
        <f t="shared" si="4"/>
        <v>#DIV/0!</v>
      </c>
    </row>
    <row r="15" spans="1:12" ht="16.5">
      <c r="A15" s="3">
        <v>77280</v>
      </c>
      <c r="B15" s="3" t="s">
        <v>35</v>
      </c>
      <c r="C15" s="10" t="s">
        <v>81</v>
      </c>
      <c r="D15" s="59">
        <v>6.58</v>
      </c>
      <c r="E15" s="60">
        <v>6.69</v>
      </c>
      <c r="F15" s="57">
        <f t="shared" si="0"/>
        <v>0.11000000000000032</v>
      </c>
      <c r="G15" s="58">
        <f t="shared" si="1"/>
        <v>0.016717325227963573</v>
      </c>
      <c r="H15" s="62"/>
      <c r="I15" s="9">
        <f t="shared" si="2"/>
        <v>0</v>
      </c>
      <c r="J15" s="7">
        <f t="shared" si="5"/>
        <v>0</v>
      </c>
      <c r="K15" s="8">
        <f t="shared" si="3"/>
        <v>0</v>
      </c>
      <c r="L15" s="40" t="e">
        <f t="shared" si="4"/>
        <v>#DIV/0!</v>
      </c>
    </row>
    <row r="16" spans="1:12" ht="16.5">
      <c r="A16" s="3">
        <v>77285</v>
      </c>
      <c r="B16" s="3"/>
      <c r="C16" s="10" t="s">
        <v>25</v>
      </c>
      <c r="D16" s="59">
        <v>11.96</v>
      </c>
      <c r="E16" s="60">
        <v>12.16</v>
      </c>
      <c r="F16" s="57">
        <f t="shared" si="0"/>
        <v>0.1999999999999993</v>
      </c>
      <c r="G16" s="58">
        <f t="shared" si="1"/>
        <v>0.016722408026755793</v>
      </c>
      <c r="H16" s="62"/>
      <c r="I16" s="9">
        <f t="shared" si="2"/>
        <v>0</v>
      </c>
      <c r="J16" s="7">
        <f t="shared" si="5"/>
        <v>0</v>
      </c>
      <c r="K16" s="8">
        <f t="shared" si="3"/>
        <v>0</v>
      </c>
      <c r="L16" s="40" t="e">
        <f t="shared" si="4"/>
        <v>#DIV/0!</v>
      </c>
    </row>
    <row r="17" spans="1:12" ht="16.5">
      <c r="A17" s="3">
        <v>77285</v>
      </c>
      <c r="B17" s="3">
        <v>26</v>
      </c>
      <c r="C17" s="10" t="s">
        <v>55</v>
      </c>
      <c r="D17" s="59">
        <v>1.52</v>
      </c>
      <c r="E17" s="60">
        <v>1.54</v>
      </c>
      <c r="F17" s="57">
        <f t="shared" si="0"/>
        <v>0.020000000000000018</v>
      </c>
      <c r="G17" s="58">
        <f t="shared" si="1"/>
        <v>0.013157894736842117</v>
      </c>
      <c r="H17" s="62"/>
      <c r="I17" s="9">
        <f t="shared" si="2"/>
        <v>0</v>
      </c>
      <c r="J17" s="7">
        <f t="shared" si="5"/>
        <v>0</v>
      </c>
      <c r="K17" s="8">
        <f t="shared" si="3"/>
        <v>0</v>
      </c>
      <c r="L17" s="40" t="e">
        <f t="shared" si="4"/>
        <v>#DIV/0!</v>
      </c>
    </row>
    <row r="18" spans="1:12" ht="16.5">
      <c r="A18" s="3">
        <v>77290</v>
      </c>
      <c r="B18" s="3"/>
      <c r="C18" s="10" t="s">
        <v>24</v>
      </c>
      <c r="D18" s="60">
        <v>14.29</v>
      </c>
      <c r="E18" s="60">
        <v>14.52</v>
      </c>
      <c r="F18" s="57">
        <f t="shared" si="0"/>
        <v>0.23000000000000043</v>
      </c>
      <c r="G18" s="58">
        <f t="shared" si="1"/>
        <v>0.01609517144856546</v>
      </c>
      <c r="H18" s="62"/>
      <c r="I18" s="9">
        <f t="shared" si="2"/>
        <v>0</v>
      </c>
      <c r="J18" s="7">
        <f t="shared" si="5"/>
        <v>0</v>
      </c>
      <c r="K18" s="8">
        <f t="shared" si="3"/>
        <v>0</v>
      </c>
      <c r="L18" s="40" t="e">
        <f t="shared" si="4"/>
        <v>#DIV/0!</v>
      </c>
    </row>
    <row r="19" spans="1:12" ht="16.5">
      <c r="A19" s="3">
        <v>77290</v>
      </c>
      <c r="B19" s="3">
        <v>26</v>
      </c>
      <c r="C19" s="10" t="s">
        <v>45</v>
      </c>
      <c r="D19" s="60">
        <v>2.25</v>
      </c>
      <c r="E19" s="60">
        <v>2.28</v>
      </c>
      <c r="F19" s="57">
        <f t="shared" si="0"/>
        <v>0.029999999999999805</v>
      </c>
      <c r="G19" s="58">
        <f t="shared" si="1"/>
        <v>0.013333333333333246</v>
      </c>
      <c r="H19" s="62"/>
      <c r="I19" s="9">
        <f t="shared" si="2"/>
        <v>0</v>
      </c>
      <c r="J19" s="7">
        <f t="shared" si="5"/>
        <v>0</v>
      </c>
      <c r="K19" s="8">
        <f t="shared" si="3"/>
        <v>0</v>
      </c>
      <c r="L19" s="40" t="e">
        <f t="shared" si="4"/>
        <v>#DIV/0!</v>
      </c>
    </row>
    <row r="20" spans="1:12" ht="16.5">
      <c r="A20" s="3">
        <v>77290</v>
      </c>
      <c r="B20" s="3" t="s">
        <v>35</v>
      </c>
      <c r="C20" s="10" t="s">
        <v>82</v>
      </c>
      <c r="D20" s="59">
        <v>12.04</v>
      </c>
      <c r="E20" s="60">
        <v>12.24</v>
      </c>
      <c r="F20" s="57">
        <f t="shared" si="0"/>
        <v>0.20000000000000107</v>
      </c>
      <c r="G20" s="58">
        <f t="shared" si="1"/>
        <v>0.01661129568106321</v>
      </c>
      <c r="H20" s="62"/>
      <c r="I20" s="9">
        <f t="shared" si="2"/>
        <v>0</v>
      </c>
      <c r="J20" s="7">
        <f t="shared" si="5"/>
        <v>0</v>
      </c>
      <c r="K20" s="8">
        <f t="shared" si="3"/>
        <v>0</v>
      </c>
      <c r="L20" s="40" t="e">
        <f t="shared" si="4"/>
        <v>#DIV/0!</v>
      </c>
    </row>
    <row r="21" spans="1:12" ht="16.5">
      <c r="A21" s="3">
        <v>77293</v>
      </c>
      <c r="B21" s="3"/>
      <c r="C21" s="10" t="s">
        <v>142</v>
      </c>
      <c r="D21" s="59">
        <v>12.99</v>
      </c>
      <c r="E21" s="60">
        <v>13.14</v>
      </c>
      <c r="F21" s="57">
        <f t="shared" si="0"/>
        <v>0.15000000000000036</v>
      </c>
      <c r="G21" s="58">
        <f t="shared" si="1"/>
        <v>0.011547344110854531</v>
      </c>
      <c r="H21" s="62"/>
      <c r="I21" s="9">
        <f t="shared" si="2"/>
        <v>0</v>
      </c>
      <c r="J21" s="7">
        <f t="shared" si="5"/>
        <v>0</v>
      </c>
      <c r="K21" s="8">
        <f t="shared" si="3"/>
        <v>0</v>
      </c>
      <c r="L21" s="40" t="e">
        <f t="shared" si="4"/>
        <v>#DIV/0!</v>
      </c>
    </row>
    <row r="22" spans="1:12" ht="16.5">
      <c r="A22" s="70" t="s">
        <v>141</v>
      </c>
      <c r="B22" s="3">
        <v>26</v>
      </c>
      <c r="C22" s="10" t="s">
        <v>142</v>
      </c>
      <c r="D22" s="60">
        <v>2.9</v>
      </c>
      <c r="E22" s="60">
        <v>2.92</v>
      </c>
      <c r="F22" s="57">
        <f t="shared" si="0"/>
        <v>0.020000000000000018</v>
      </c>
      <c r="G22" s="58">
        <f t="shared" si="1"/>
        <v>0.006896551724137937</v>
      </c>
      <c r="H22" s="62"/>
      <c r="I22" s="9">
        <f t="shared" si="2"/>
        <v>0</v>
      </c>
      <c r="J22" s="7">
        <f t="shared" si="5"/>
        <v>0</v>
      </c>
      <c r="K22" s="8">
        <f t="shared" si="3"/>
        <v>0</v>
      </c>
      <c r="L22" s="40" t="e">
        <f t="shared" si="4"/>
        <v>#DIV/0!</v>
      </c>
    </row>
    <row r="23" spans="1:12" ht="16.5">
      <c r="A23" s="70" t="s">
        <v>141</v>
      </c>
      <c r="B23" s="3" t="s">
        <v>35</v>
      </c>
      <c r="C23" s="10" t="s">
        <v>142</v>
      </c>
      <c r="D23" s="59">
        <v>10.09</v>
      </c>
      <c r="E23" s="60">
        <v>10.22</v>
      </c>
      <c r="F23" s="57">
        <f t="shared" si="0"/>
        <v>0.13000000000000078</v>
      </c>
      <c r="G23" s="58">
        <f t="shared" si="1"/>
        <v>0.012884043607532288</v>
      </c>
      <c r="H23" s="62"/>
      <c r="I23" s="9">
        <f t="shared" si="2"/>
        <v>0</v>
      </c>
      <c r="J23" s="7">
        <f t="shared" si="5"/>
        <v>0</v>
      </c>
      <c r="K23" s="8">
        <f t="shared" si="3"/>
        <v>0</v>
      </c>
      <c r="L23" s="40" t="e">
        <f t="shared" si="4"/>
        <v>#DIV/0!</v>
      </c>
    </row>
    <row r="24" spans="1:12" ht="16.5">
      <c r="A24" s="3">
        <v>77295</v>
      </c>
      <c r="B24" s="3"/>
      <c r="C24" s="10" t="s">
        <v>23</v>
      </c>
      <c r="D24" s="59">
        <v>13.68</v>
      </c>
      <c r="E24" s="60">
        <v>13.83</v>
      </c>
      <c r="F24" s="57">
        <f t="shared" si="0"/>
        <v>0.15000000000000036</v>
      </c>
      <c r="G24" s="58">
        <f t="shared" si="1"/>
        <v>0.01096491228070178</v>
      </c>
      <c r="H24" s="62"/>
      <c r="I24" s="9">
        <f t="shared" si="2"/>
        <v>0</v>
      </c>
      <c r="J24" s="7">
        <f t="shared" si="5"/>
        <v>0</v>
      </c>
      <c r="K24" s="8">
        <f t="shared" si="3"/>
        <v>0</v>
      </c>
      <c r="L24" s="40" t="e">
        <f t="shared" si="4"/>
        <v>#DIV/0!</v>
      </c>
    </row>
    <row r="25" spans="1:12" ht="16.5">
      <c r="A25" s="3">
        <v>77295</v>
      </c>
      <c r="B25" s="3">
        <v>26</v>
      </c>
      <c r="C25" s="10" t="s">
        <v>49</v>
      </c>
      <c r="D25" s="59">
        <v>6.22</v>
      </c>
      <c r="E25" s="60">
        <v>6.26</v>
      </c>
      <c r="F25" s="57">
        <f t="shared" si="0"/>
        <v>0.040000000000000036</v>
      </c>
      <c r="G25" s="58">
        <f t="shared" si="1"/>
        <v>0.006430868167202578</v>
      </c>
      <c r="H25" s="62"/>
      <c r="I25" s="9">
        <f t="shared" si="2"/>
        <v>0</v>
      </c>
      <c r="J25" s="7">
        <f t="shared" si="5"/>
        <v>0</v>
      </c>
      <c r="K25" s="8">
        <f t="shared" si="3"/>
        <v>0</v>
      </c>
      <c r="L25" s="40" t="e">
        <f t="shared" si="4"/>
        <v>#DIV/0!</v>
      </c>
    </row>
    <row r="26" spans="1:12" ht="16.5">
      <c r="A26" s="3" t="s">
        <v>109</v>
      </c>
      <c r="B26" s="3"/>
      <c r="C26" s="10" t="s">
        <v>108</v>
      </c>
      <c r="D26" s="59">
        <v>7.46</v>
      </c>
      <c r="E26" s="60">
        <v>7.57</v>
      </c>
      <c r="F26" s="57">
        <f t="shared" si="0"/>
        <v>0.11000000000000032</v>
      </c>
      <c r="G26" s="58">
        <f t="shared" si="1"/>
        <v>0.014745308310992</v>
      </c>
      <c r="H26" s="62"/>
      <c r="I26" s="9">
        <f t="shared" si="2"/>
        <v>0</v>
      </c>
      <c r="J26" s="7">
        <f t="shared" si="5"/>
        <v>0</v>
      </c>
      <c r="K26" s="8">
        <f t="shared" si="3"/>
        <v>0</v>
      </c>
      <c r="L26" s="40" t="e">
        <f t="shared" si="4"/>
        <v>#DIV/0!</v>
      </c>
    </row>
    <row r="27" spans="1:12" ht="16.5">
      <c r="A27" s="3">
        <v>77300</v>
      </c>
      <c r="B27" s="3"/>
      <c r="C27" s="10" t="s">
        <v>22</v>
      </c>
      <c r="D27" s="59">
        <v>1.77</v>
      </c>
      <c r="E27" s="129">
        <v>1.88</v>
      </c>
      <c r="F27" s="57">
        <f t="shared" si="0"/>
        <v>0.10999999999999988</v>
      </c>
      <c r="G27" s="58">
        <f t="shared" si="1"/>
        <v>0.06214689265536716</v>
      </c>
      <c r="H27" s="62"/>
      <c r="I27" s="9">
        <f t="shared" si="2"/>
        <v>0</v>
      </c>
      <c r="J27" s="7">
        <f t="shared" si="5"/>
        <v>0</v>
      </c>
      <c r="K27" s="8">
        <f t="shared" si="3"/>
        <v>0</v>
      </c>
      <c r="L27" s="40" t="e">
        <f t="shared" si="4"/>
        <v>#DIV/0!</v>
      </c>
    </row>
    <row r="28" spans="1:12" ht="16.5">
      <c r="A28" s="3">
        <v>77300</v>
      </c>
      <c r="B28" s="3">
        <v>26</v>
      </c>
      <c r="C28" s="10" t="s">
        <v>50</v>
      </c>
      <c r="D28" s="60">
        <v>0.9</v>
      </c>
      <c r="E28" s="60">
        <v>0.91</v>
      </c>
      <c r="F28" s="57">
        <f t="shared" si="0"/>
        <v>0.010000000000000009</v>
      </c>
      <c r="G28" s="58">
        <f t="shared" si="1"/>
        <v>0.01111111111111112</v>
      </c>
      <c r="H28" s="62"/>
      <c r="I28" s="9">
        <f t="shared" si="2"/>
        <v>0</v>
      </c>
      <c r="J28" s="7">
        <f t="shared" si="5"/>
        <v>0</v>
      </c>
      <c r="K28" s="8">
        <f t="shared" si="3"/>
        <v>0</v>
      </c>
      <c r="L28" s="40" t="e">
        <f t="shared" si="4"/>
        <v>#DIV/0!</v>
      </c>
    </row>
    <row r="29" spans="1:12" ht="16.5">
      <c r="A29" s="3">
        <v>77300</v>
      </c>
      <c r="B29" s="3" t="s">
        <v>35</v>
      </c>
      <c r="C29" s="10" t="s">
        <v>83</v>
      </c>
      <c r="D29" s="59">
        <v>0.87</v>
      </c>
      <c r="E29" s="99">
        <v>0.97</v>
      </c>
      <c r="F29" s="57">
        <f t="shared" si="0"/>
        <v>0.09999999999999998</v>
      </c>
      <c r="G29" s="58">
        <f t="shared" si="1"/>
        <v>0.11494252873563215</v>
      </c>
      <c r="H29" s="62"/>
      <c r="I29" s="9">
        <f t="shared" si="2"/>
        <v>0</v>
      </c>
      <c r="J29" s="7">
        <f t="shared" si="5"/>
        <v>0</v>
      </c>
      <c r="K29" s="8">
        <f t="shared" si="3"/>
        <v>0</v>
      </c>
      <c r="L29" s="40" t="e">
        <f t="shared" si="4"/>
        <v>#DIV/0!</v>
      </c>
    </row>
    <row r="30" spans="1:12" ht="16.5">
      <c r="A30" s="3">
        <v>77301</v>
      </c>
      <c r="B30" s="3"/>
      <c r="C30" s="10" t="s">
        <v>21</v>
      </c>
      <c r="D30" s="60">
        <v>54.29</v>
      </c>
      <c r="E30" s="60">
        <v>55.09</v>
      </c>
      <c r="F30" s="57">
        <f>+E30-D30</f>
        <v>0.8000000000000043</v>
      </c>
      <c r="G30" s="58">
        <f t="shared" si="1"/>
        <v>0.014735678762203063</v>
      </c>
      <c r="H30" s="62"/>
      <c r="I30" s="9">
        <f t="shared" si="2"/>
        <v>0</v>
      </c>
      <c r="J30" s="7">
        <f t="shared" si="5"/>
        <v>0</v>
      </c>
      <c r="K30" s="8">
        <f t="shared" si="3"/>
        <v>0</v>
      </c>
      <c r="L30" s="40" t="e">
        <f t="shared" si="4"/>
        <v>#DIV/0!</v>
      </c>
    </row>
    <row r="31" spans="1:12" ht="16.5">
      <c r="A31" s="3" t="s">
        <v>102</v>
      </c>
      <c r="B31" s="3"/>
      <c r="C31" s="10" t="s">
        <v>103</v>
      </c>
      <c r="D31" s="59">
        <v>11.57</v>
      </c>
      <c r="E31" s="60">
        <v>11.65</v>
      </c>
      <c r="F31" s="57">
        <f t="shared" si="0"/>
        <v>0.08000000000000007</v>
      </c>
      <c r="G31" s="58">
        <f t="shared" si="1"/>
        <v>0.006914433880726022</v>
      </c>
      <c r="H31" s="62"/>
      <c r="I31" s="9">
        <f t="shared" si="2"/>
        <v>0</v>
      </c>
      <c r="J31" s="7">
        <f t="shared" si="5"/>
        <v>0</v>
      </c>
      <c r="K31" s="8">
        <f t="shared" si="3"/>
        <v>0</v>
      </c>
      <c r="L31" s="40" t="e">
        <f t="shared" si="4"/>
        <v>#DIV/0!</v>
      </c>
    </row>
    <row r="32" spans="1:12" ht="16.5">
      <c r="A32" s="18">
        <v>77306</v>
      </c>
      <c r="B32" s="3"/>
      <c r="C32" s="10" t="s">
        <v>20</v>
      </c>
      <c r="D32" s="59">
        <v>4.07</v>
      </c>
      <c r="E32" s="60">
        <v>4.21</v>
      </c>
      <c r="F32" s="57">
        <f t="shared" si="0"/>
        <v>0.13999999999999968</v>
      </c>
      <c r="G32" s="58">
        <f t="shared" si="1"/>
        <v>0.034398034398034315</v>
      </c>
      <c r="H32" s="62"/>
      <c r="I32" s="9">
        <f t="shared" si="2"/>
        <v>0</v>
      </c>
      <c r="J32" s="7">
        <f t="shared" si="5"/>
        <v>0</v>
      </c>
      <c r="K32" s="8">
        <f t="shared" si="3"/>
        <v>0</v>
      </c>
      <c r="L32" s="40" t="e">
        <f t="shared" si="4"/>
        <v>#DIV/0!</v>
      </c>
    </row>
    <row r="33" spans="1:12" ht="16.5">
      <c r="A33" s="18">
        <v>77306</v>
      </c>
      <c r="B33" s="3">
        <v>26</v>
      </c>
      <c r="C33" s="10" t="s">
        <v>51</v>
      </c>
      <c r="D33" s="59">
        <v>2.02</v>
      </c>
      <c r="E33" s="60">
        <v>2.04</v>
      </c>
      <c r="F33" s="57">
        <f t="shared" si="0"/>
        <v>0.020000000000000018</v>
      </c>
      <c r="G33" s="58">
        <f t="shared" si="1"/>
        <v>0.00990099009900991</v>
      </c>
      <c r="H33" s="62"/>
      <c r="I33" s="9">
        <f t="shared" si="2"/>
        <v>0</v>
      </c>
      <c r="J33" s="7">
        <f t="shared" si="5"/>
        <v>0</v>
      </c>
      <c r="K33" s="8">
        <f t="shared" si="3"/>
        <v>0</v>
      </c>
      <c r="L33" s="40" t="e">
        <f t="shared" si="4"/>
        <v>#DIV/0!</v>
      </c>
    </row>
    <row r="34" spans="1:12" ht="16.5">
      <c r="A34" s="18">
        <v>77306</v>
      </c>
      <c r="B34" s="3" t="s">
        <v>35</v>
      </c>
      <c r="C34" s="10" t="s">
        <v>110</v>
      </c>
      <c r="D34" s="59">
        <v>2.05</v>
      </c>
      <c r="E34" s="60">
        <v>2.17</v>
      </c>
      <c r="F34" s="57">
        <f t="shared" si="0"/>
        <v>0.1200000000000001</v>
      </c>
      <c r="G34" s="58">
        <f t="shared" si="1"/>
        <v>0.05853658536585372</v>
      </c>
      <c r="H34" s="62"/>
      <c r="I34" s="9">
        <f t="shared" si="2"/>
        <v>0</v>
      </c>
      <c r="J34" s="7">
        <f t="shared" si="5"/>
        <v>0</v>
      </c>
      <c r="K34" s="8">
        <f t="shared" si="3"/>
        <v>0</v>
      </c>
      <c r="L34" s="40" t="e">
        <f t="shared" si="4"/>
        <v>#DIV/0!</v>
      </c>
    </row>
    <row r="35" spans="1:12" ht="16.5">
      <c r="A35" s="18">
        <v>77307</v>
      </c>
      <c r="B35" s="3"/>
      <c r="C35" s="10" t="s">
        <v>19</v>
      </c>
      <c r="D35" s="59">
        <v>7.97</v>
      </c>
      <c r="E35" s="60">
        <v>8.14</v>
      </c>
      <c r="F35" s="57">
        <f aca="true" t="shared" si="6" ref="F35:F44">+E35-D35</f>
        <v>0.17000000000000082</v>
      </c>
      <c r="G35" s="58">
        <f aca="true" t="shared" si="7" ref="G35:G44">F35/D35</f>
        <v>0.02132998745294866</v>
      </c>
      <c r="H35" s="62"/>
      <c r="I35" s="9">
        <f t="shared" si="2"/>
        <v>0</v>
      </c>
      <c r="J35" s="7">
        <f t="shared" si="5"/>
        <v>0</v>
      </c>
      <c r="K35" s="8">
        <f t="shared" si="3"/>
        <v>0</v>
      </c>
      <c r="L35" s="40" t="e">
        <f t="shared" si="4"/>
        <v>#DIV/0!</v>
      </c>
    </row>
    <row r="36" spans="1:12" ht="16.5">
      <c r="A36" s="18">
        <v>77307</v>
      </c>
      <c r="B36" s="3">
        <v>26</v>
      </c>
      <c r="C36" s="10" t="s">
        <v>90</v>
      </c>
      <c r="D36" s="59">
        <v>4.21</v>
      </c>
      <c r="E36" s="60">
        <v>4.23</v>
      </c>
      <c r="F36" s="57">
        <f t="shared" si="6"/>
        <v>0.020000000000000462</v>
      </c>
      <c r="G36" s="58">
        <f t="shared" si="7"/>
        <v>0.004750593824228138</v>
      </c>
      <c r="H36" s="62"/>
      <c r="I36" s="9">
        <f t="shared" si="2"/>
        <v>0</v>
      </c>
      <c r="J36" s="7">
        <f t="shared" si="5"/>
        <v>0</v>
      </c>
      <c r="K36" s="8">
        <f t="shared" si="3"/>
        <v>0</v>
      </c>
      <c r="L36" s="40" t="e">
        <f t="shared" si="4"/>
        <v>#DIV/0!</v>
      </c>
    </row>
    <row r="37" spans="1:12" ht="16.5">
      <c r="A37" s="18">
        <v>77307</v>
      </c>
      <c r="B37" s="3" t="s">
        <v>35</v>
      </c>
      <c r="C37" s="10" t="s">
        <v>91</v>
      </c>
      <c r="D37" s="60">
        <v>3.76</v>
      </c>
      <c r="E37" s="60">
        <v>3.91</v>
      </c>
      <c r="F37" s="57">
        <f t="shared" si="6"/>
        <v>0.15000000000000036</v>
      </c>
      <c r="G37" s="58">
        <f t="shared" si="7"/>
        <v>0.039893617021276695</v>
      </c>
      <c r="H37" s="62"/>
      <c r="I37" s="9">
        <f t="shared" si="2"/>
        <v>0</v>
      </c>
      <c r="J37" s="7">
        <f t="shared" si="5"/>
        <v>0</v>
      </c>
      <c r="K37" s="8">
        <f t="shared" si="3"/>
        <v>0</v>
      </c>
      <c r="L37" s="40" t="e">
        <f t="shared" si="4"/>
        <v>#DIV/0!</v>
      </c>
    </row>
    <row r="38" spans="1:12" ht="16.5">
      <c r="A38" s="18">
        <v>77316</v>
      </c>
      <c r="B38" s="3"/>
      <c r="C38" s="10" t="s">
        <v>57</v>
      </c>
      <c r="D38" s="59">
        <v>5.22</v>
      </c>
      <c r="E38" s="60">
        <v>5.32</v>
      </c>
      <c r="F38" s="57">
        <f t="shared" si="6"/>
        <v>0.10000000000000053</v>
      </c>
      <c r="G38" s="58">
        <f t="shared" si="7"/>
        <v>0.019157088122605467</v>
      </c>
      <c r="H38" s="62"/>
      <c r="I38" s="9">
        <f t="shared" si="2"/>
        <v>0</v>
      </c>
      <c r="J38" s="7">
        <f t="shared" si="5"/>
        <v>0</v>
      </c>
      <c r="K38" s="8">
        <f t="shared" si="3"/>
        <v>0</v>
      </c>
      <c r="L38" s="40" t="e">
        <f t="shared" si="4"/>
        <v>#DIV/0!</v>
      </c>
    </row>
    <row r="39" spans="1:12" ht="16.5">
      <c r="A39" s="18">
        <v>77317</v>
      </c>
      <c r="B39" s="3"/>
      <c r="C39" s="10" t="s">
        <v>58</v>
      </c>
      <c r="D39" s="59">
        <v>6.83</v>
      </c>
      <c r="E39" s="60">
        <v>6.92</v>
      </c>
      <c r="F39" s="57">
        <f t="shared" si="6"/>
        <v>0.08999999999999986</v>
      </c>
      <c r="G39" s="58">
        <f t="shared" si="7"/>
        <v>0.013177159590043903</v>
      </c>
      <c r="H39" s="62"/>
      <c r="I39" s="9">
        <f t="shared" si="2"/>
        <v>0</v>
      </c>
      <c r="J39" s="7">
        <f t="shared" si="5"/>
        <v>0</v>
      </c>
      <c r="K39" s="8">
        <f t="shared" si="3"/>
        <v>0</v>
      </c>
      <c r="L39" s="40" t="e">
        <f t="shared" si="4"/>
        <v>#DIV/0!</v>
      </c>
    </row>
    <row r="40" spans="1:12" ht="16.5">
      <c r="A40" s="18">
        <v>77318</v>
      </c>
      <c r="B40" s="3"/>
      <c r="C40" s="10" t="s">
        <v>17</v>
      </c>
      <c r="D40" s="59">
        <v>9.87</v>
      </c>
      <c r="E40" s="60">
        <v>10</v>
      </c>
      <c r="F40" s="57">
        <f t="shared" si="6"/>
        <v>0.13000000000000078</v>
      </c>
      <c r="G40" s="58">
        <f t="shared" si="7"/>
        <v>0.013171225937183464</v>
      </c>
      <c r="H40" s="62"/>
      <c r="I40" s="9">
        <f t="shared" si="2"/>
        <v>0</v>
      </c>
      <c r="J40" s="7">
        <f t="shared" si="5"/>
        <v>0</v>
      </c>
      <c r="K40" s="8">
        <f t="shared" si="3"/>
        <v>0</v>
      </c>
      <c r="L40" s="40" t="e">
        <f t="shared" si="4"/>
        <v>#DIV/0!</v>
      </c>
    </row>
    <row r="41" spans="1:12" ht="16.5">
      <c r="A41" s="3">
        <v>77321</v>
      </c>
      <c r="B41" s="3"/>
      <c r="C41" s="10" t="s">
        <v>18</v>
      </c>
      <c r="D41" s="59">
        <v>2.58</v>
      </c>
      <c r="E41" s="60">
        <v>2.62</v>
      </c>
      <c r="F41" s="57">
        <f t="shared" si="6"/>
        <v>0.040000000000000036</v>
      </c>
      <c r="G41" s="58">
        <f t="shared" si="7"/>
        <v>0.015503875968992262</v>
      </c>
      <c r="H41" s="62"/>
      <c r="I41" s="9">
        <f>35.8441*D41*H41</f>
        <v>0</v>
      </c>
      <c r="J41" s="7">
        <f t="shared" si="5"/>
        <v>0</v>
      </c>
      <c r="K41" s="8">
        <f t="shared" si="3"/>
        <v>0</v>
      </c>
      <c r="L41" s="40" t="e">
        <f t="shared" si="4"/>
        <v>#DIV/0!</v>
      </c>
    </row>
    <row r="42" spans="1:12" ht="16.5">
      <c r="A42" s="18">
        <v>77331</v>
      </c>
      <c r="B42" s="3"/>
      <c r="C42" s="10" t="s">
        <v>16</v>
      </c>
      <c r="D42" s="59">
        <v>1.79</v>
      </c>
      <c r="E42" s="99">
        <v>1.8</v>
      </c>
      <c r="F42" s="57">
        <f t="shared" si="6"/>
        <v>0.010000000000000009</v>
      </c>
      <c r="G42" s="58">
        <f t="shared" si="7"/>
        <v>0.005586592178770954</v>
      </c>
      <c r="H42" s="62"/>
      <c r="I42" s="9">
        <f t="shared" si="2"/>
        <v>0</v>
      </c>
      <c r="J42" s="7">
        <f t="shared" si="5"/>
        <v>0</v>
      </c>
      <c r="K42" s="8">
        <f t="shared" si="3"/>
        <v>0</v>
      </c>
      <c r="L42" s="40" t="e">
        <f t="shared" si="4"/>
        <v>#DIV/0!</v>
      </c>
    </row>
    <row r="43" spans="1:12" ht="16.5">
      <c r="A43" s="18">
        <v>77331</v>
      </c>
      <c r="B43" s="3">
        <v>26</v>
      </c>
      <c r="C43" s="10" t="s">
        <v>92</v>
      </c>
      <c r="D43" s="59">
        <v>1.26</v>
      </c>
      <c r="E43" s="60">
        <v>1.27</v>
      </c>
      <c r="F43" s="57">
        <f t="shared" si="6"/>
        <v>0.010000000000000009</v>
      </c>
      <c r="G43" s="58">
        <f t="shared" si="7"/>
        <v>0.007936507936507943</v>
      </c>
      <c r="H43" s="62"/>
      <c r="I43" s="9">
        <f t="shared" si="2"/>
        <v>0</v>
      </c>
      <c r="J43" s="7">
        <f t="shared" si="5"/>
        <v>0</v>
      </c>
      <c r="K43" s="8">
        <f t="shared" si="3"/>
        <v>0</v>
      </c>
      <c r="L43" s="40" t="e">
        <f t="shared" si="4"/>
        <v>#DIV/0!</v>
      </c>
    </row>
    <row r="44" spans="1:12" ht="16.5">
      <c r="A44" s="18">
        <v>77331</v>
      </c>
      <c r="B44" s="3" t="s">
        <v>35</v>
      </c>
      <c r="C44" s="81" t="s">
        <v>93</v>
      </c>
      <c r="D44" s="59">
        <v>0.53</v>
      </c>
      <c r="E44" s="60">
        <v>0.53</v>
      </c>
      <c r="F44" s="57">
        <f t="shared" si="6"/>
        <v>0</v>
      </c>
      <c r="G44" s="58">
        <f t="shared" si="7"/>
        <v>0</v>
      </c>
      <c r="H44" s="62"/>
      <c r="I44" s="9">
        <f>35.8441*D44*H44</f>
        <v>0</v>
      </c>
      <c r="J44" s="7">
        <f t="shared" si="5"/>
        <v>0</v>
      </c>
      <c r="K44" s="8">
        <f t="shared" si="3"/>
        <v>0</v>
      </c>
      <c r="L44" s="130" t="e">
        <f t="shared" si="4"/>
        <v>#DIV/0!</v>
      </c>
    </row>
    <row r="45" spans="1:12" ht="16.5">
      <c r="A45" s="3">
        <v>77332</v>
      </c>
      <c r="B45" s="3"/>
      <c r="C45" s="10" t="s">
        <v>15</v>
      </c>
      <c r="D45" s="56">
        <v>2.31</v>
      </c>
      <c r="E45" s="60">
        <v>2.35</v>
      </c>
      <c r="F45" s="57">
        <f>E45-D45</f>
        <v>0.040000000000000036</v>
      </c>
      <c r="G45" s="58">
        <f>F45/D45</f>
        <v>0.01731601731601733</v>
      </c>
      <c r="H45" s="62"/>
      <c r="I45" s="9">
        <f>35.8441*D45*H45</f>
        <v>0</v>
      </c>
      <c r="J45" s="7">
        <f t="shared" si="5"/>
        <v>0</v>
      </c>
      <c r="K45" s="8">
        <f>J45-I45</f>
        <v>0</v>
      </c>
      <c r="L45" s="40" t="e">
        <f>K45/I45</f>
        <v>#DIV/0!</v>
      </c>
    </row>
    <row r="46" spans="1:12" ht="16.5">
      <c r="A46" s="3">
        <v>77332</v>
      </c>
      <c r="B46" s="3">
        <v>26</v>
      </c>
      <c r="C46" s="10" t="s">
        <v>46</v>
      </c>
      <c r="D46" s="61">
        <v>0.79</v>
      </c>
      <c r="E46" s="60">
        <v>0.8</v>
      </c>
      <c r="F46" s="57">
        <f>E46-D46</f>
        <v>0.010000000000000009</v>
      </c>
      <c r="G46" s="58">
        <f>F46/D46</f>
        <v>0.012658227848101276</v>
      </c>
      <c r="H46" s="62"/>
      <c r="I46" s="9">
        <f>35.8441*D46*H46</f>
        <v>0</v>
      </c>
      <c r="J46" s="7">
        <f t="shared" si="5"/>
        <v>0</v>
      </c>
      <c r="K46" s="8">
        <f>J46-I46</f>
        <v>0</v>
      </c>
      <c r="L46" s="40" t="e">
        <f>K46/I46</f>
        <v>#DIV/0!</v>
      </c>
    </row>
    <row r="47" spans="1:13" ht="16.5">
      <c r="A47" s="3">
        <v>77333</v>
      </c>
      <c r="B47" s="3"/>
      <c r="C47" s="10" t="s">
        <v>14</v>
      </c>
      <c r="D47" s="56">
        <v>1.48</v>
      </c>
      <c r="E47" s="60">
        <v>1.5</v>
      </c>
      <c r="F47" s="57">
        <f>E47-D47</f>
        <v>0.020000000000000018</v>
      </c>
      <c r="G47" s="58">
        <f>F47/D47</f>
        <v>0.013513513513513526</v>
      </c>
      <c r="H47" s="62"/>
      <c r="I47" s="9">
        <f>35.8441*D47*H47</f>
        <v>0</v>
      </c>
      <c r="J47" s="7">
        <f t="shared" si="5"/>
        <v>0</v>
      </c>
      <c r="K47" s="8">
        <f>J47-I47</f>
        <v>0</v>
      </c>
      <c r="L47" s="40" t="e">
        <f>K47/I47</f>
        <v>#DIV/0!</v>
      </c>
      <c r="M47" s="131">
        <f>SUM(K4:K47)</f>
        <v>0</v>
      </c>
    </row>
    <row r="49" spans="1:12" ht="15">
      <c r="A49" s="106" t="s">
        <v>169</v>
      </c>
      <c r="B49" s="11"/>
      <c r="C49" s="12"/>
      <c r="D49" s="32" t="s">
        <v>113</v>
      </c>
      <c r="E49" s="65" t="s">
        <v>118</v>
      </c>
      <c r="F49" s="34" t="s">
        <v>117</v>
      </c>
      <c r="G49" s="34" t="s">
        <v>117</v>
      </c>
      <c r="H49" s="83" t="s">
        <v>115</v>
      </c>
      <c r="I49" s="13" t="s">
        <v>39</v>
      </c>
      <c r="J49" s="50" t="s">
        <v>39</v>
      </c>
      <c r="K49" s="34" t="s">
        <v>117</v>
      </c>
      <c r="L49" s="34" t="s">
        <v>117</v>
      </c>
    </row>
    <row r="50" spans="1:12" ht="15">
      <c r="A50" s="11"/>
      <c r="B50" s="11"/>
      <c r="C50" s="11"/>
      <c r="D50" s="13" t="s">
        <v>37</v>
      </c>
      <c r="E50" s="50" t="s">
        <v>37</v>
      </c>
      <c r="F50" s="50" t="s">
        <v>53</v>
      </c>
      <c r="G50" s="50" t="s">
        <v>54</v>
      </c>
      <c r="H50" s="84" t="s">
        <v>31</v>
      </c>
      <c r="I50" s="64" t="s">
        <v>114</v>
      </c>
      <c r="J50" s="52" t="s">
        <v>116</v>
      </c>
      <c r="K50" s="50" t="s">
        <v>41</v>
      </c>
      <c r="L50" s="50" t="s">
        <v>41</v>
      </c>
    </row>
    <row r="51" spans="1:12" ht="15">
      <c r="A51" s="14" t="s">
        <v>33</v>
      </c>
      <c r="B51" s="14"/>
      <c r="C51" s="15" t="s">
        <v>34</v>
      </c>
      <c r="D51" s="16" t="s">
        <v>36</v>
      </c>
      <c r="E51" s="51" t="s">
        <v>36</v>
      </c>
      <c r="F51" s="51" t="s">
        <v>38</v>
      </c>
      <c r="G51" s="51" t="s">
        <v>38</v>
      </c>
      <c r="H51" s="85" t="s">
        <v>32</v>
      </c>
      <c r="I51" s="16" t="s">
        <v>40</v>
      </c>
      <c r="J51" s="51" t="s">
        <v>40</v>
      </c>
      <c r="K51" s="51" t="s">
        <v>42</v>
      </c>
      <c r="L51" s="51" t="s">
        <v>100</v>
      </c>
    </row>
    <row r="52" spans="1:12" ht="16.5">
      <c r="A52" s="3">
        <v>77334</v>
      </c>
      <c r="B52" s="3"/>
      <c r="C52" s="10" t="s">
        <v>13</v>
      </c>
      <c r="D52" s="56">
        <v>4.26</v>
      </c>
      <c r="E52" s="61">
        <v>4.3</v>
      </c>
      <c r="F52" s="57">
        <f aca="true" t="shared" si="8" ref="F52:F81">E52-D52</f>
        <v>0.040000000000000036</v>
      </c>
      <c r="G52" s="58">
        <f aca="true" t="shared" si="9" ref="G52:G81">F52/D52</f>
        <v>0.009389671361502356</v>
      </c>
      <c r="H52" s="62"/>
      <c r="I52" s="5">
        <f aca="true" t="shared" si="10" ref="I52:I84">35.8441*D52*H52</f>
        <v>0</v>
      </c>
      <c r="J52" s="6">
        <f aca="true" t="shared" si="11" ref="J52:J87">35.8279*E52*H52</f>
        <v>0</v>
      </c>
      <c r="K52" s="44">
        <f aca="true" t="shared" si="12" ref="K52:K84">J52-I52</f>
        <v>0</v>
      </c>
      <c r="L52" s="40" t="e">
        <f aca="true" t="shared" si="13" ref="L52:L84">K52/I52</f>
        <v>#DIV/0!</v>
      </c>
    </row>
    <row r="53" spans="1:12" ht="16.5">
      <c r="A53" s="3">
        <v>77334</v>
      </c>
      <c r="B53" s="3" t="s">
        <v>35</v>
      </c>
      <c r="C53" s="10" t="s">
        <v>94</v>
      </c>
      <c r="D53" s="61">
        <v>2.47</v>
      </c>
      <c r="E53" s="61">
        <v>2.49</v>
      </c>
      <c r="F53" s="57">
        <f t="shared" si="8"/>
        <v>0.020000000000000018</v>
      </c>
      <c r="G53" s="58">
        <f t="shared" si="9"/>
        <v>0.008097165991902841</v>
      </c>
      <c r="H53" s="62"/>
      <c r="I53" s="9">
        <f t="shared" si="10"/>
        <v>0</v>
      </c>
      <c r="J53" s="7">
        <f t="shared" si="11"/>
        <v>0</v>
      </c>
      <c r="K53" s="8">
        <f t="shared" si="12"/>
        <v>0</v>
      </c>
      <c r="L53" s="40" t="e">
        <f t="shared" si="13"/>
        <v>#DIV/0!</v>
      </c>
    </row>
    <row r="54" spans="1:12" ht="16.5">
      <c r="A54" s="3">
        <v>77334</v>
      </c>
      <c r="B54" s="3">
        <v>26</v>
      </c>
      <c r="C54" s="10" t="s">
        <v>52</v>
      </c>
      <c r="D54" s="56">
        <v>1.79</v>
      </c>
      <c r="E54" s="61">
        <v>1.81</v>
      </c>
      <c r="F54" s="57">
        <f t="shared" si="8"/>
        <v>0.020000000000000018</v>
      </c>
      <c r="G54" s="58">
        <f t="shared" si="9"/>
        <v>0.011173184357541908</v>
      </c>
      <c r="H54" s="62"/>
      <c r="I54" s="9">
        <f t="shared" si="10"/>
        <v>0</v>
      </c>
      <c r="J54" s="7">
        <f t="shared" si="11"/>
        <v>0</v>
      </c>
      <c r="K54" s="8">
        <f t="shared" si="12"/>
        <v>0</v>
      </c>
      <c r="L54" s="40" t="e">
        <f t="shared" si="13"/>
        <v>#DIV/0!</v>
      </c>
    </row>
    <row r="55" spans="1:12" ht="16.5">
      <c r="A55" s="3">
        <v>77336</v>
      </c>
      <c r="B55" s="3"/>
      <c r="C55" s="10" t="s">
        <v>12</v>
      </c>
      <c r="D55" s="61">
        <v>2.15</v>
      </c>
      <c r="E55" s="61">
        <v>2.24</v>
      </c>
      <c r="F55" s="57">
        <f t="shared" si="8"/>
        <v>0.0900000000000003</v>
      </c>
      <c r="G55" s="58">
        <f t="shared" si="9"/>
        <v>0.041860465116279215</v>
      </c>
      <c r="H55" s="62"/>
      <c r="I55" s="9">
        <f t="shared" si="10"/>
        <v>0</v>
      </c>
      <c r="J55" s="7">
        <f t="shared" si="11"/>
        <v>0</v>
      </c>
      <c r="K55" s="8">
        <f t="shared" si="12"/>
        <v>0</v>
      </c>
      <c r="L55" s="40" t="e">
        <f t="shared" si="13"/>
        <v>#DIV/0!</v>
      </c>
    </row>
    <row r="56" spans="1:12" ht="16.5">
      <c r="A56" s="3">
        <v>77338</v>
      </c>
      <c r="B56" s="3"/>
      <c r="C56" s="10" t="s">
        <v>69</v>
      </c>
      <c r="D56" s="56">
        <v>14.15</v>
      </c>
      <c r="E56" s="61">
        <v>14.32</v>
      </c>
      <c r="F56" s="57">
        <f t="shared" si="8"/>
        <v>0.16999999999999993</v>
      </c>
      <c r="G56" s="58">
        <f t="shared" si="9"/>
        <v>0.01201413427561837</v>
      </c>
      <c r="H56" s="62"/>
      <c r="I56" s="9">
        <f t="shared" si="10"/>
        <v>0</v>
      </c>
      <c r="J56" s="7">
        <f t="shared" si="11"/>
        <v>0</v>
      </c>
      <c r="K56" s="8">
        <f t="shared" si="12"/>
        <v>0</v>
      </c>
      <c r="L56" s="40" t="e">
        <f t="shared" si="13"/>
        <v>#DIV/0!</v>
      </c>
    </row>
    <row r="57" spans="1:12" ht="16.5">
      <c r="A57" s="3" t="s">
        <v>105</v>
      </c>
      <c r="B57" s="3"/>
      <c r="C57" s="10" t="s">
        <v>104</v>
      </c>
      <c r="D57" s="56">
        <v>6.22</v>
      </c>
      <c r="E57" s="61">
        <v>6.26</v>
      </c>
      <c r="F57" s="57">
        <f t="shared" si="8"/>
        <v>0.040000000000000036</v>
      </c>
      <c r="G57" s="58">
        <f t="shared" si="9"/>
        <v>0.006430868167202578</v>
      </c>
      <c r="H57" s="62"/>
      <c r="I57" s="9">
        <f t="shared" si="10"/>
        <v>0</v>
      </c>
      <c r="J57" s="7">
        <f t="shared" si="11"/>
        <v>0</v>
      </c>
      <c r="K57" s="8">
        <f t="shared" si="12"/>
        <v>0</v>
      </c>
      <c r="L57" s="40" t="e">
        <f t="shared" si="13"/>
        <v>#DIV/0!</v>
      </c>
    </row>
    <row r="58" spans="1:12" ht="16.5">
      <c r="A58" s="3">
        <v>77370</v>
      </c>
      <c r="B58" s="3"/>
      <c r="C58" s="10" t="s">
        <v>11</v>
      </c>
      <c r="D58" s="56">
        <v>3.27</v>
      </c>
      <c r="E58" s="61">
        <v>3.43</v>
      </c>
      <c r="F58" s="57">
        <f t="shared" si="8"/>
        <v>0.16000000000000014</v>
      </c>
      <c r="G58" s="58">
        <f t="shared" si="9"/>
        <v>0.04892966360856273</v>
      </c>
      <c r="H58" s="62"/>
      <c r="I58" s="9">
        <f t="shared" si="10"/>
        <v>0</v>
      </c>
      <c r="J58" s="7">
        <f t="shared" si="11"/>
        <v>0</v>
      </c>
      <c r="K58" s="8">
        <f t="shared" si="12"/>
        <v>0</v>
      </c>
      <c r="L58" s="40" t="e">
        <f t="shared" si="13"/>
        <v>#DIV/0!</v>
      </c>
    </row>
    <row r="59" spans="1:12" ht="16.5">
      <c r="A59" s="18">
        <v>77372</v>
      </c>
      <c r="B59" s="3"/>
      <c r="C59" s="10" t="s">
        <v>96</v>
      </c>
      <c r="D59" s="56">
        <v>29.73</v>
      </c>
      <c r="E59" s="61">
        <v>30.25</v>
      </c>
      <c r="F59" s="57">
        <f t="shared" si="8"/>
        <v>0.5199999999999996</v>
      </c>
      <c r="G59" s="58">
        <f t="shared" si="9"/>
        <v>0.01749075008409013</v>
      </c>
      <c r="H59" s="62"/>
      <c r="I59" s="9">
        <f t="shared" si="10"/>
        <v>0</v>
      </c>
      <c r="J59" s="7">
        <f t="shared" si="11"/>
        <v>0</v>
      </c>
      <c r="K59" s="8">
        <f t="shared" si="12"/>
        <v>0</v>
      </c>
      <c r="L59" s="40" t="e">
        <f t="shared" si="13"/>
        <v>#DIV/0!</v>
      </c>
    </row>
    <row r="60" spans="1:12" ht="16.5">
      <c r="A60" s="18">
        <v>77373</v>
      </c>
      <c r="B60" s="100"/>
      <c r="C60" s="10" t="s">
        <v>97</v>
      </c>
      <c r="D60" s="56">
        <v>37.75</v>
      </c>
      <c r="E60" s="103">
        <v>38.44</v>
      </c>
      <c r="F60" s="57">
        <f t="shared" si="8"/>
        <v>0.6899999999999977</v>
      </c>
      <c r="G60" s="58">
        <f t="shared" si="9"/>
        <v>0.01827814569536418</v>
      </c>
      <c r="H60" s="62"/>
      <c r="I60" s="9">
        <f t="shared" si="10"/>
        <v>0</v>
      </c>
      <c r="J60" s="7">
        <f t="shared" si="11"/>
        <v>0</v>
      </c>
      <c r="K60" s="8">
        <f t="shared" si="12"/>
        <v>0</v>
      </c>
      <c r="L60" s="40" t="e">
        <f t="shared" si="13"/>
        <v>#DIV/0!</v>
      </c>
    </row>
    <row r="61" spans="1:12" ht="16.5">
      <c r="A61" s="18">
        <v>77399</v>
      </c>
      <c r="B61" s="3"/>
      <c r="C61" s="10" t="s">
        <v>99</v>
      </c>
      <c r="D61" s="60">
        <v>0</v>
      </c>
      <c r="E61" s="61">
        <v>0</v>
      </c>
      <c r="F61" s="57">
        <f t="shared" si="8"/>
        <v>0</v>
      </c>
      <c r="G61" s="58" t="e">
        <f t="shared" si="9"/>
        <v>#DIV/0!</v>
      </c>
      <c r="H61" s="62"/>
      <c r="I61" s="9">
        <f t="shared" si="10"/>
        <v>0</v>
      </c>
      <c r="J61" s="7">
        <f t="shared" si="11"/>
        <v>0</v>
      </c>
      <c r="K61" s="8">
        <f t="shared" si="12"/>
        <v>0</v>
      </c>
      <c r="L61" s="40" t="e">
        <f t="shared" si="13"/>
        <v>#DIV/0!</v>
      </c>
    </row>
    <row r="62" spans="1:12" ht="16.5">
      <c r="A62" s="18">
        <v>77401</v>
      </c>
      <c r="B62" s="3"/>
      <c r="C62" s="81" t="s">
        <v>143</v>
      </c>
      <c r="D62" s="60">
        <v>0.58</v>
      </c>
      <c r="E62" s="61">
        <v>0.69</v>
      </c>
      <c r="F62" s="57">
        <f>E62-D62</f>
        <v>0.10999999999999999</v>
      </c>
      <c r="G62" s="132">
        <f>F62/D62</f>
        <v>0.1896551724137931</v>
      </c>
      <c r="H62" s="62"/>
      <c r="I62" s="9">
        <f t="shared" si="10"/>
        <v>0</v>
      </c>
      <c r="J62" s="7">
        <f t="shared" si="11"/>
        <v>0</v>
      </c>
      <c r="K62" s="8">
        <f t="shared" si="12"/>
        <v>0</v>
      </c>
      <c r="L62" s="40" t="e">
        <f t="shared" si="13"/>
        <v>#DIV/0!</v>
      </c>
    </row>
    <row r="63" spans="1:12" ht="16.5">
      <c r="A63" s="3">
        <v>77417</v>
      </c>
      <c r="B63" s="3"/>
      <c r="C63" s="10" t="s">
        <v>4</v>
      </c>
      <c r="D63" s="75">
        <v>0.3</v>
      </c>
      <c r="E63" s="61">
        <v>0.31</v>
      </c>
      <c r="F63" s="57">
        <f t="shared" si="8"/>
        <v>0.010000000000000009</v>
      </c>
      <c r="G63" s="58">
        <f t="shared" si="9"/>
        <v>0.03333333333333337</v>
      </c>
      <c r="H63" s="62"/>
      <c r="I63" s="9">
        <f t="shared" si="10"/>
        <v>0</v>
      </c>
      <c r="J63" s="7">
        <f t="shared" si="11"/>
        <v>0</v>
      </c>
      <c r="K63" s="8">
        <f t="shared" si="12"/>
        <v>0</v>
      </c>
      <c r="L63" s="40" t="e">
        <f t="shared" si="13"/>
        <v>#DIV/0!</v>
      </c>
    </row>
    <row r="64" spans="1:12" ht="16.5">
      <c r="A64" s="3">
        <v>77427</v>
      </c>
      <c r="B64" s="3"/>
      <c r="C64" s="10" t="s">
        <v>2</v>
      </c>
      <c r="D64" s="61">
        <v>5.22</v>
      </c>
      <c r="E64" s="61">
        <v>5.24</v>
      </c>
      <c r="F64" s="57">
        <f t="shared" si="8"/>
        <v>0.020000000000000462</v>
      </c>
      <c r="G64" s="58">
        <f t="shared" si="9"/>
        <v>0.0038314176245211615</v>
      </c>
      <c r="H64" s="62"/>
      <c r="I64" s="9">
        <f t="shared" si="10"/>
        <v>0</v>
      </c>
      <c r="J64" s="7">
        <f t="shared" si="11"/>
        <v>0</v>
      </c>
      <c r="K64" s="8">
        <f t="shared" si="12"/>
        <v>0</v>
      </c>
      <c r="L64" s="40" t="e">
        <f t="shared" si="13"/>
        <v>#DIV/0!</v>
      </c>
    </row>
    <row r="65" spans="1:12" ht="16.5">
      <c r="A65" s="3">
        <v>77431</v>
      </c>
      <c r="B65" s="3"/>
      <c r="C65" s="10" t="s">
        <v>1</v>
      </c>
      <c r="D65" s="56">
        <v>2.86</v>
      </c>
      <c r="E65" s="61">
        <v>2.88</v>
      </c>
      <c r="F65" s="57">
        <f t="shared" si="8"/>
        <v>0.020000000000000018</v>
      </c>
      <c r="G65" s="58">
        <f t="shared" si="9"/>
        <v>0.006993006993007</v>
      </c>
      <c r="H65" s="62"/>
      <c r="I65" s="9">
        <f t="shared" si="10"/>
        <v>0</v>
      </c>
      <c r="J65" s="7">
        <f t="shared" si="11"/>
        <v>0</v>
      </c>
      <c r="K65" s="8">
        <f t="shared" si="12"/>
        <v>0</v>
      </c>
      <c r="L65" s="40" t="e">
        <f t="shared" si="13"/>
        <v>#DIV/0!</v>
      </c>
    </row>
    <row r="66" spans="1:12" ht="16.5">
      <c r="A66" s="3">
        <v>77432</v>
      </c>
      <c r="B66" s="3"/>
      <c r="C66" s="10" t="s">
        <v>59</v>
      </c>
      <c r="D66" s="56">
        <v>11.71</v>
      </c>
      <c r="E66" s="61">
        <v>11.79</v>
      </c>
      <c r="F66" s="57">
        <f t="shared" si="8"/>
        <v>0.0799999999999983</v>
      </c>
      <c r="G66" s="58">
        <f t="shared" si="9"/>
        <v>0.006831767719897378</v>
      </c>
      <c r="H66" s="62"/>
      <c r="I66" s="9">
        <f t="shared" si="10"/>
        <v>0</v>
      </c>
      <c r="J66" s="7">
        <f t="shared" si="11"/>
        <v>0</v>
      </c>
      <c r="K66" s="8">
        <f t="shared" si="12"/>
        <v>0</v>
      </c>
      <c r="L66" s="40" t="e">
        <f t="shared" si="13"/>
        <v>#DIV/0!</v>
      </c>
    </row>
    <row r="67" spans="1:12" ht="16.5">
      <c r="A67" s="3">
        <v>77435</v>
      </c>
      <c r="B67" s="3"/>
      <c r="C67" s="10" t="s">
        <v>60</v>
      </c>
      <c r="D67" s="56">
        <v>17.67</v>
      </c>
      <c r="E67" s="61">
        <v>17.79</v>
      </c>
      <c r="F67" s="57">
        <f t="shared" si="8"/>
        <v>0.11999999999999744</v>
      </c>
      <c r="G67" s="58">
        <f t="shared" si="9"/>
        <v>0.0067911714770796505</v>
      </c>
      <c r="H67" s="62"/>
      <c r="I67" s="9">
        <f t="shared" si="10"/>
        <v>0</v>
      </c>
      <c r="J67" s="7">
        <f t="shared" si="11"/>
        <v>0</v>
      </c>
      <c r="K67" s="8">
        <f t="shared" si="12"/>
        <v>0</v>
      </c>
      <c r="L67" s="40" t="e">
        <f t="shared" si="13"/>
        <v>#DIV/0!</v>
      </c>
    </row>
    <row r="68" spans="1:12" ht="16.5">
      <c r="A68" s="18">
        <v>77469</v>
      </c>
      <c r="B68" s="3"/>
      <c r="C68" s="154" t="s">
        <v>178</v>
      </c>
      <c r="D68" s="56">
        <v>9.01</v>
      </c>
      <c r="E68" s="61">
        <v>9.09</v>
      </c>
      <c r="F68" s="57">
        <f t="shared" si="8"/>
        <v>0.08000000000000007</v>
      </c>
      <c r="G68" s="58">
        <f t="shared" si="9"/>
        <v>0.00887902330743619</v>
      </c>
      <c r="H68" s="62"/>
      <c r="I68" s="9">
        <f>35.8441*D68*H68</f>
        <v>0</v>
      </c>
      <c r="J68" s="7">
        <f>35.8279*E68*H68</f>
        <v>0</v>
      </c>
      <c r="K68" s="8">
        <f>J68-I68</f>
        <v>0</v>
      </c>
      <c r="L68" s="40" t="e">
        <f>K68/I68</f>
        <v>#DIV/0!</v>
      </c>
    </row>
    <row r="69" spans="1:12" ht="16.5">
      <c r="A69" s="3">
        <v>77470</v>
      </c>
      <c r="B69" s="3"/>
      <c r="C69" s="10" t="s">
        <v>0</v>
      </c>
      <c r="D69" s="56">
        <v>4.36</v>
      </c>
      <c r="E69" s="61">
        <v>4.41</v>
      </c>
      <c r="F69" s="57">
        <f t="shared" si="8"/>
        <v>0.04999999999999982</v>
      </c>
      <c r="G69" s="58">
        <f t="shared" si="9"/>
        <v>0.01146788990825684</v>
      </c>
      <c r="H69" s="62"/>
      <c r="I69" s="9">
        <f t="shared" si="10"/>
        <v>0</v>
      </c>
      <c r="J69" s="7">
        <f t="shared" si="11"/>
        <v>0</v>
      </c>
      <c r="K69" s="8">
        <f t="shared" si="12"/>
        <v>0</v>
      </c>
      <c r="L69" s="40" t="e">
        <f t="shared" si="13"/>
        <v>#DIV/0!</v>
      </c>
    </row>
    <row r="70" spans="1:12" ht="16.5">
      <c r="A70" s="3">
        <v>77470</v>
      </c>
      <c r="B70" s="3">
        <v>26</v>
      </c>
      <c r="C70" s="10" t="s">
        <v>47</v>
      </c>
      <c r="D70" s="56">
        <v>3.03</v>
      </c>
      <c r="E70" s="61">
        <v>3.05</v>
      </c>
      <c r="F70" s="57">
        <f t="shared" si="8"/>
        <v>0.020000000000000018</v>
      </c>
      <c r="G70" s="58">
        <f t="shared" si="9"/>
        <v>0.006600660066006607</v>
      </c>
      <c r="H70" s="62"/>
      <c r="I70" s="9">
        <f t="shared" si="10"/>
        <v>0</v>
      </c>
      <c r="J70" s="7">
        <f t="shared" si="11"/>
        <v>0</v>
      </c>
      <c r="K70" s="8">
        <f t="shared" si="12"/>
        <v>0</v>
      </c>
      <c r="L70" s="40" t="e">
        <f t="shared" si="13"/>
        <v>#DIV/0!</v>
      </c>
    </row>
    <row r="71" spans="1:12" ht="16.5">
      <c r="A71" s="3">
        <v>77600</v>
      </c>
      <c r="B71" s="3"/>
      <c r="C71" s="10" t="s">
        <v>61</v>
      </c>
      <c r="D71" s="61">
        <v>11.3</v>
      </c>
      <c r="E71" s="61">
        <v>11.88</v>
      </c>
      <c r="F71" s="57">
        <f t="shared" si="8"/>
        <v>0.5800000000000001</v>
      </c>
      <c r="G71" s="58">
        <f t="shared" si="9"/>
        <v>0.05132743362831859</v>
      </c>
      <c r="H71" s="62"/>
      <c r="I71" s="9">
        <f t="shared" si="10"/>
        <v>0</v>
      </c>
      <c r="J71" s="7">
        <f t="shared" si="11"/>
        <v>0</v>
      </c>
      <c r="K71" s="8">
        <f t="shared" si="12"/>
        <v>0</v>
      </c>
      <c r="L71" s="40" t="e">
        <f t="shared" si="13"/>
        <v>#DIV/0!</v>
      </c>
    </row>
    <row r="72" spans="1:12" ht="16.5">
      <c r="A72" s="3">
        <v>77605</v>
      </c>
      <c r="B72" s="3"/>
      <c r="C72" s="10" t="s">
        <v>61</v>
      </c>
      <c r="D72" s="61">
        <v>21.39</v>
      </c>
      <c r="E72" s="61">
        <v>22.58</v>
      </c>
      <c r="F72" s="57">
        <f t="shared" si="8"/>
        <v>1.1899999999999977</v>
      </c>
      <c r="G72" s="58">
        <f t="shared" si="9"/>
        <v>0.05563347358578764</v>
      </c>
      <c r="H72" s="62"/>
      <c r="I72" s="9">
        <f t="shared" si="10"/>
        <v>0</v>
      </c>
      <c r="J72" s="7">
        <f t="shared" si="11"/>
        <v>0</v>
      </c>
      <c r="K72" s="8">
        <f t="shared" si="12"/>
        <v>0</v>
      </c>
      <c r="L72" s="40" t="e">
        <f t="shared" si="13"/>
        <v>#DIV/0!</v>
      </c>
    </row>
    <row r="73" spans="1:12" ht="16.5">
      <c r="A73" s="3">
        <v>77610</v>
      </c>
      <c r="B73" s="3"/>
      <c r="C73" s="10" t="s">
        <v>61</v>
      </c>
      <c r="D73" s="56">
        <v>28.85</v>
      </c>
      <c r="E73" s="61">
        <v>28.05</v>
      </c>
      <c r="F73" s="96">
        <f t="shared" si="8"/>
        <v>-0.8000000000000007</v>
      </c>
      <c r="G73" s="97">
        <f t="shared" si="9"/>
        <v>-0.027729636048526886</v>
      </c>
      <c r="H73" s="62"/>
      <c r="I73" s="9">
        <f t="shared" si="10"/>
        <v>0</v>
      </c>
      <c r="J73" s="7">
        <f t="shared" si="11"/>
        <v>0</v>
      </c>
      <c r="K73" s="8">
        <f t="shared" si="12"/>
        <v>0</v>
      </c>
      <c r="L73" s="130" t="e">
        <f t="shared" si="13"/>
        <v>#DIV/0!</v>
      </c>
    </row>
    <row r="74" spans="1:12" ht="16.5">
      <c r="A74" s="3">
        <v>77615</v>
      </c>
      <c r="B74" s="3"/>
      <c r="C74" s="10" t="s">
        <v>61</v>
      </c>
      <c r="D74" s="56">
        <v>28.35</v>
      </c>
      <c r="E74" s="61">
        <v>29.98</v>
      </c>
      <c r="F74" s="57">
        <f t="shared" si="8"/>
        <v>1.629999999999999</v>
      </c>
      <c r="G74" s="58">
        <f t="shared" si="9"/>
        <v>0.05749559082892412</v>
      </c>
      <c r="H74" s="62"/>
      <c r="I74" s="9">
        <f t="shared" si="10"/>
        <v>0</v>
      </c>
      <c r="J74" s="7">
        <f t="shared" si="11"/>
        <v>0</v>
      </c>
      <c r="K74" s="8">
        <f t="shared" si="12"/>
        <v>0</v>
      </c>
      <c r="L74" s="40" t="e">
        <f t="shared" si="13"/>
        <v>#DIV/0!</v>
      </c>
    </row>
    <row r="75" spans="1:12" ht="16.5">
      <c r="A75" s="18">
        <v>77620</v>
      </c>
      <c r="B75" s="3"/>
      <c r="C75" s="154" t="s">
        <v>61</v>
      </c>
      <c r="D75" s="56">
        <v>13.04</v>
      </c>
      <c r="E75" s="61">
        <v>10.82</v>
      </c>
      <c r="F75" s="96">
        <f t="shared" si="8"/>
        <v>-2.219999999999999</v>
      </c>
      <c r="G75" s="126">
        <f t="shared" si="9"/>
        <v>-0.17024539877300607</v>
      </c>
      <c r="H75" s="62"/>
      <c r="I75" s="9">
        <f>35.8441*D75*H75</f>
        <v>0</v>
      </c>
      <c r="J75" s="7">
        <f>35.8279*E75*H75</f>
        <v>0</v>
      </c>
      <c r="K75" s="8">
        <f>J75-I75</f>
        <v>0</v>
      </c>
      <c r="L75" s="130" t="e">
        <f>K75/I75</f>
        <v>#DIV/0!</v>
      </c>
    </row>
    <row r="76" spans="1:12" ht="16.5">
      <c r="A76" s="3">
        <v>77750</v>
      </c>
      <c r="B76" s="3"/>
      <c r="C76" s="10" t="s">
        <v>62</v>
      </c>
      <c r="D76" s="56">
        <v>10.39</v>
      </c>
      <c r="E76" s="61">
        <v>10.47</v>
      </c>
      <c r="F76" s="57">
        <f t="shared" si="8"/>
        <v>0.08000000000000007</v>
      </c>
      <c r="G76" s="58">
        <f t="shared" si="9"/>
        <v>0.0076997112608277254</v>
      </c>
      <c r="H76" s="62"/>
      <c r="I76" s="9">
        <f t="shared" si="10"/>
        <v>0</v>
      </c>
      <c r="J76" s="7">
        <f t="shared" si="11"/>
        <v>0</v>
      </c>
      <c r="K76" s="8">
        <f t="shared" si="12"/>
        <v>0</v>
      </c>
      <c r="L76" s="40" t="e">
        <f t="shared" si="13"/>
        <v>#DIV/0!</v>
      </c>
    </row>
    <row r="77" spans="1:12" ht="16.5">
      <c r="A77" s="3">
        <v>77761</v>
      </c>
      <c r="B77" s="3"/>
      <c r="C77" s="10" t="s">
        <v>63</v>
      </c>
      <c r="D77" s="56">
        <v>10.87</v>
      </c>
      <c r="E77" s="61">
        <v>10.98</v>
      </c>
      <c r="F77" s="57">
        <f t="shared" si="8"/>
        <v>0.11000000000000121</v>
      </c>
      <c r="G77" s="58">
        <f t="shared" si="9"/>
        <v>0.010119595216191464</v>
      </c>
      <c r="H77" s="62"/>
      <c r="I77" s="9">
        <f t="shared" si="10"/>
        <v>0</v>
      </c>
      <c r="J77" s="7">
        <f t="shared" si="11"/>
        <v>0</v>
      </c>
      <c r="K77" s="8">
        <f t="shared" si="12"/>
        <v>0</v>
      </c>
      <c r="L77" s="40" t="e">
        <f t="shared" si="13"/>
        <v>#DIV/0!</v>
      </c>
    </row>
    <row r="78" spans="1:12" ht="16.5">
      <c r="A78" s="3">
        <v>77762</v>
      </c>
      <c r="B78" s="3"/>
      <c r="C78" s="10" t="s">
        <v>64</v>
      </c>
      <c r="D78" s="61">
        <v>15.36</v>
      </c>
      <c r="E78" s="61">
        <v>14.61</v>
      </c>
      <c r="F78" s="96">
        <f>E78-D78</f>
        <v>-0.75</v>
      </c>
      <c r="G78" s="97">
        <f>F78/D78</f>
        <v>-0.048828125</v>
      </c>
      <c r="H78" s="62"/>
      <c r="I78" s="9">
        <f t="shared" si="10"/>
        <v>0</v>
      </c>
      <c r="J78" s="7">
        <f t="shared" si="11"/>
        <v>0</v>
      </c>
      <c r="K78" s="8">
        <f t="shared" si="12"/>
        <v>0</v>
      </c>
      <c r="L78" s="130" t="e">
        <f t="shared" si="13"/>
        <v>#DIV/0!</v>
      </c>
    </row>
    <row r="79" spans="1:12" ht="16.5">
      <c r="A79" s="3">
        <v>77763</v>
      </c>
      <c r="B79" s="3"/>
      <c r="C79" s="10" t="s">
        <v>65</v>
      </c>
      <c r="D79" s="56">
        <v>20.49</v>
      </c>
      <c r="E79" s="61">
        <v>20.69</v>
      </c>
      <c r="F79" s="57">
        <f>E79-D79</f>
        <v>0.20000000000000284</v>
      </c>
      <c r="G79" s="58">
        <f>F79/D79</f>
        <v>0.00976085895558823</v>
      </c>
      <c r="H79" s="62"/>
      <c r="I79" s="9">
        <f t="shared" si="10"/>
        <v>0</v>
      </c>
      <c r="J79" s="7">
        <f t="shared" si="11"/>
        <v>0</v>
      </c>
      <c r="K79" s="8">
        <f t="shared" si="12"/>
        <v>0</v>
      </c>
      <c r="L79" s="40" t="e">
        <f t="shared" si="13"/>
        <v>#DIV/0!</v>
      </c>
    </row>
    <row r="80" spans="1:12" ht="16.5">
      <c r="A80" s="3">
        <v>77778</v>
      </c>
      <c r="B80" s="3"/>
      <c r="C80" s="10" t="s">
        <v>66</v>
      </c>
      <c r="D80" s="61">
        <v>24.43</v>
      </c>
      <c r="E80" s="61">
        <v>22.01</v>
      </c>
      <c r="F80" s="96">
        <f t="shared" si="8"/>
        <v>-2.419999999999998</v>
      </c>
      <c r="G80" s="97">
        <f t="shared" si="9"/>
        <v>-0.09905853458862048</v>
      </c>
      <c r="H80" s="62"/>
      <c r="I80" s="9">
        <f t="shared" si="10"/>
        <v>0</v>
      </c>
      <c r="J80" s="7">
        <f t="shared" si="11"/>
        <v>0</v>
      </c>
      <c r="K80" s="8">
        <f t="shared" si="12"/>
        <v>0</v>
      </c>
      <c r="L80" s="130" t="e">
        <f t="shared" si="13"/>
        <v>#DIV/0!</v>
      </c>
    </row>
    <row r="81" spans="1:12" ht="16.5">
      <c r="A81" s="3">
        <v>77778</v>
      </c>
      <c r="B81" s="3">
        <v>26</v>
      </c>
      <c r="C81" s="10" t="s">
        <v>98</v>
      </c>
      <c r="D81" s="61">
        <v>16.34</v>
      </c>
      <c r="E81" s="61">
        <v>11.63</v>
      </c>
      <c r="F81" s="96">
        <f t="shared" si="8"/>
        <v>-4.709999999999999</v>
      </c>
      <c r="G81" s="126">
        <f t="shared" si="9"/>
        <v>-0.28824969400244793</v>
      </c>
      <c r="H81" s="62"/>
      <c r="I81" s="9">
        <f t="shared" si="10"/>
        <v>0</v>
      </c>
      <c r="J81" s="7">
        <f t="shared" si="11"/>
        <v>0</v>
      </c>
      <c r="K81" s="8">
        <f t="shared" si="12"/>
        <v>0</v>
      </c>
      <c r="L81" s="130" t="e">
        <f t="shared" si="13"/>
        <v>#DIV/0!</v>
      </c>
    </row>
    <row r="82" spans="1:12" ht="16.5">
      <c r="A82" s="3">
        <v>77789</v>
      </c>
      <c r="B82" s="3"/>
      <c r="C82" s="10" t="s">
        <v>67</v>
      </c>
      <c r="D82" s="61">
        <v>3.33</v>
      </c>
      <c r="E82" s="61">
        <v>3.39</v>
      </c>
      <c r="F82" s="57">
        <f aca="true" t="shared" si="14" ref="F82:F87">E82-D82</f>
        <v>0.06000000000000005</v>
      </c>
      <c r="G82" s="58">
        <f aca="true" t="shared" si="15" ref="G82:G87">F82/D82</f>
        <v>0.018018018018018035</v>
      </c>
      <c r="H82" s="62"/>
      <c r="I82" s="9">
        <f t="shared" si="10"/>
        <v>0</v>
      </c>
      <c r="J82" s="7">
        <f t="shared" si="11"/>
        <v>0</v>
      </c>
      <c r="K82" s="8">
        <f t="shared" si="12"/>
        <v>0</v>
      </c>
      <c r="L82" s="40" t="e">
        <f t="shared" si="13"/>
        <v>#DIV/0!</v>
      </c>
    </row>
    <row r="83" spans="1:12" ht="16.5">
      <c r="A83" s="3">
        <v>77790</v>
      </c>
      <c r="B83" s="3"/>
      <c r="C83" s="10" t="s">
        <v>56</v>
      </c>
      <c r="D83" s="61">
        <v>2.71</v>
      </c>
      <c r="E83" s="61">
        <v>0.42</v>
      </c>
      <c r="F83" s="96">
        <f t="shared" si="14"/>
        <v>-2.29</v>
      </c>
      <c r="G83" s="126">
        <f t="shared" si="15"/>
        <v>-0.8450184501845018</v>
      </c>
      <c r="H83" s="62"/>
      <c r="I83" s="9">
        <f t="shared" si="10"/>
        <v>0</v>
      </c>
      <c r="J83" s="7">
        <f t="shared" si="11"/>
        <v>0</v>
      </c>
      <c r="K83" s="8">
        <f t="shared" si="12"/>
        <v>0</v>
      </c>
      <c r="L83" s="130" t="e">
        <f t="shared" si="13"/>
        <v>#DIV/0!</v>
      </c>
    </row>
    <row r="84" spans="1:12" ht="15">
      <c r="A84" s="18">
        <v>79101</v>
      </c>
      <c r="B84" s="18"/>
      <c r="C84" s="127" t="s">
        <v>106</v>
      </c>
      <c r="D84" s="60">
        <v>4.03</v>
      </c>
      <c r="E84" s="60">
        <v>4.05</v>
      </c>
      <c r="F84" s="57">
        <f t="shared" si="14"/>
        <v>0.019999999999999574</v>
      </c>
      <c r="G84" s="58">
        <f t="shared" si="15"/>
        <v>0.004962779156327438</v>
      </c>
      <c r="H84" s="62"/>
      <c r="I84" s="9">
        <f t="shared" si="10"/>
        <v>0</v>
      </c>
      <c r="J84" s="7">
        <f t="shared" si="11"/>
        <v>0</v>
      </c>
      <c r="K84" s="8">
        <f t="shared" si="12"/>
        <v>0</v>
      </c>
      <c r="L84" s="40" t="e">
        <f t="shared" si="13"/>
        <v>#DIV/0!</v>
      </c>
    </row>
    <row r="85" spans="1:13" ht="16.5">
      <c r="A85" s="29">
        <v>99202</v>
      </c>
      <c r="B85" s="17"/>
      <c r="C85" s="27" t="s">
        <v>72</v>
      </c>
      <c r="D85" s="61">
        <v>2.1</v>
      </c>
      <c r="E85" s="61">
        <v>2.11</v>
      </c>
      <c r="F85" s="57">
        <f t="shared" si="14"/>
        <v>0.009999999999999787</v>
      </c>
      <c r="G85" s="58">
        <f t="shared" si="15"/>
        <v>0.00476190476190466</v>
      </c>
      <c r="H85" s="62"/>
      <c r="I85" s="9">
        <f aca="true" t="shared" si="16" ref="I85:I100">35.8441*D85*H85</f>
        <v>0</v>
      </c>
      <c r="J85" s="7">
        <f t="shared" si="11"/>
        <v>0</v>
      </c>
      <c r="K85" s="8">
        <f>J85-I85</f>
        <v>0</v>
      </c>
      <c r="L85" s="40" t="e">
        <f aca="true" t="shared" si="17" ref="L85:L100">K85/I85</f>
        <v>#DIV/0!</v>
      </c>
      <c r="M85" s="98"/>
    </row>
    <row r="86" spans="1:13" ht="16.5">
      <c r="A86" s="29">
        <v>99203</v>
      </c>
      <c r="B86" s="26"/>
      <c r="C86" s="4" t="s">
        <v>72</v>
      </c>
      <c r="D86" s="61">
        <v>3.05</v>
      </c>
      <c r="E86" s="61">
        <v>3.05</v>
      </c>
      <c r="F86" s="57">
        <f t="shared" si="14"/>
        <v>0</v>
      </c>
      <c r="G86" s="58">
        <f t="shared" si="15"/>
        <v>0</v>
      </c>
      <c r="H86" s="62"/>
      <c r="I86" s="9">
        <f t="shared" si="16"/>
        <v>0</v>
      </c>
      <c r="J86" s="7">
        <f t="shared" si="11"/>
        <v>0</v>
      </c>
      <c r="K86" s="8">
        <f>J86-I86</f>
        <v>0</v>
      </c>
      <c r="L86" s="130" t="e">
        <f t="shared" si="17"/>
        <v>#DIV/0!</v>
      </c>
      <c r="M86" s="98"/>
    </row>
    <row r="87" spans="1:13" ht="16.5">
      <c r="A87" s="29">
        <v>99204</v>
      </c>
      <c r="B87" s="26"/>
      <c r="C87" s="27" t="s">
        <v>72</v>
      </c>
      <c r="D87" s="61">
        <v>4.64</v>
      </c>
      <c r="E87" s="61">
        <v>4.64</v>
      </c>
      <c r="F87" s="57">
        <f t="shared" si="14"/>
        <v>0</v>
      </c>
      <c r="G87" s="58">
        <f t="shared" si="15"/>
        <v>0</v>
      </c>
      <c r="H87" s="62"/>
      <c r="I87" s="9">
        <f t="shared" si="16"/>
        <v>0</v>
      </c>
      <c r="J87" s="7">
        <f t="shared" si="11"/>
        <v>0</v>
      </c>
      <c r="K87" s="8">
        <f>J87-I87</f>
        <v>0</v>
      </c>
      <c r="L87" s="130" t="e">
        <f t="shared" si="17"/>
        <v>#DIV/0!</v>
      </c>
      <c r="M87" s="98"/>
    </row>
    <row r="88" spans="1:13" ht="16.5">
      <c r="A88" s="29">
        <v>99205</v>
      </c>
      <c r="B88" s="26"/>
      <c r="C88" s="27" t="s">
        <v>72</v>
      </c>
      <c r="D88" s="61">
        <v>5.83</v>
      </c>
      <c r="E88" s="99">
        <v>5.82</v>
      </c>
      <c r="F88" s="96">
        <f aca="true" t="shared" si="18" ref="F88:F100">E88-D88</f>
        <v>-0.009999999999999787</v>
      </c>
      <c r="G88" s="97">
        <f aca="true" t="shared" si="19" ref="G88:G100">F88/D88</f>
        <v>-0.0017152658662092258</v>
      </c>
      <c r="H88" s="62"/>
      <c r="I88" s="5">
        <f t="shared" si="16"/>
        <v>0</v>
      </c>
      <c r="J88" s="6">
        <f aca="true" t="shared" si="20" ref="J88:J100">35.8279*E88*H88</f>
        <v>0</v>
      </c>
      <c r="K88" s="8">
        <f aca="true" t="shared" si="21" ref="K88:K100">+J88-I88</f>
        <v>0</v>
      </c>
      <c r="L88" s="130" t="e">
        <f t="shared" si="17"/>
        <v>#DIV/0!</v>
      </c>
      <c r="M88" s="98"/>
    </row>
    <row r="89" spans="1:13" ht="16.5">
      <c r="A89" s="29">
        <v>99212</v>
      </c>
      <c r="B89" s="26"/>
      <c r="C89" s="27" t="s">
        <v>73</v>
      </c>
      <c r="D89" s="61">
        <v>1.23</v>
      </c>
      <c r="E89" s="61">
        <v>1.23</v>
      </c>
      <c r="F89" s="57">
        <f t="shared" si="18"/>
        <v>0</v>
      </c>
      <c r="G89" s="58">
        <f t="shared" si="19"/>
        <v>0</v>
      </c>
      <c r="H89" s="62"/>
      <c r="I89" s="9">
        <f t="shared" si="16"/>
        <v>0</v>
      </c>
      <c r="J89" s="7">
        <f t="shared" si="20"/>
        <v>0</v>
      </c>
      <c r="K89" s="8">
        <f t="shared" si="21"/>
        <v>0</v>
      </c>
      <c r="L89" s="130" t="e">
        <f t="shared" si="17"/>
        <v>#DIV/0!</v>
      </c>
      <c r="M89" s="98"/>
    </row>
    <row r="90" spans="1:13" ht="16.5">
      <c r="A90" s="29">
        <v>99213</v>
      </c>
      <c r="B90" s="26"/>
      <c r="C90" s="27" t="s">
        <v>73</v>
      </c>
      <c r="D90" s="61">
        <v>2.04</v>
      </c>
      <c r="E90" s="61">
        <v>2.05</v>
      </c>
      <c r="F90" s="57">
        <f t="shared" si="18"/>
        <v>0.009999999999999787</v>
      </c>
      <c r="G90" s="58">
        <f t="shared" si="19"/>
        <v>0.004901960784313621</v>
      </c>
      <c r="H90" s="62"/>
      <c r="I90" s="9">
        <f t="shared" si="16"/>
        <v>0</v>
      </c>
      <c r="J90" s="7">
        <f t="shared" si="20"/>
        <v>0</v>
      </c>
      <c r="K90" s="8">
        <f t="shared" si="21"/>
        <v>0</v>
      </c>
      <c r="L90" s="40" t="e">
        <f t="shared" si="17"/>
        <v>#DIV/0!</v>
      </c>
      <c r="M90" s="98"/>
    </row>
    <row r="91" spans="1:13" ht="16.5">
      <c r="A91" s="29">
        <v>99214</v>
      </c>
      <c r="B91" s="26"/>
      <c r="C91" s="27" t="s">
        <v>73</v>
      </c>
      <c r="D91" s="61">
        <v>3.03</v>
      </c>
      <c r="E91" s="61">
        <v>3.02</v>
      </c>
      <c r="F91" s="96">
        <f t="shared" si="18"/>
        <v>-0.009999999999999787</v>
      </c>
      <c r="G91" s="97">
        <f t="shared" si="19"/>
        <v>-0.00330033003300323</v>
      </c>
      <c r="H91" s="62"/>
      <c r="I91" s="9">
        <f t="shared" si="16"/>
        <v>0</v>
      </c>
      <c r="J91" s="7">
        <f t="shared" si="20"/>
        <v>0</v>
      </c>
      <c r="K91" s="8">
        <f t="shared" si="21"/>
        <v>0</v>
      </c>
      <c r="L91" s="130" t="e">
        <f t="shared" si="17"/>
        <v>#DIV/0!</v>
      </c>
      <c r="M91" s="98"/>
    </row>
    <row r="92" spans="1:12" ht="16.5">
      <c r="A92" s="29">
        <v>99215</v>
      </c>
      <c r="B92" s="26"/>
      <c r="C92" s="4" t="s">
        <v>73</v>
      </c>
      <c r="D92" s="61">
        <v>4.09</v>
      </c>
      <c r="E92" s="61">
        <v>4.07</v>
      </c>
      <c r="F92" s="96">
        <f t="shared" si="18"/>
        <v>-0.019999999999999574</v>
      </c>
      <c r="G92" s="97">
        <f t="shared" si="19"/>
        <v>-0.004889975550122145</v>
      </c>
      <c r="H92" s="62"/>
      <c r="I92" s="9">
        <f t="shared" si="16"/>
        <v>0</v>
      </c>
      <c r="J92" s="7">
        <f t="shared" si="20"/>
        <v>0</v>
      </c>
      <c r="K92" s="8">
        <f t="shared" si="21"/>
        <v>0</v>
      </c>
      <c r="L92" s="130" t="e">
        <f t="shared" si="17"/>
        <v>#DIV/0!</v>
      </c>
    </row>
    <row r="93" spans="1:13" ht="16.5">
      <c r="A93" s="37">
        <v>99221</v>
      </c>
      <c r="B93" s="26"/>
      <c r="C93" s="10" t="s">
        <v>74</v>
      </c>
      <c r="D93" s="61">
        <v>2.87</v>
      </c>
      <c r="E93" s="101">
        <v>2.86</v>
      </c>
      <c r="F93" s="96">
        <f>E93-D93</f>
        <v>-0.010000000000000231</v>
      </c>
      <c r="G93" s="97">
        <f>F93/D93</f>
        <v>-0.0034843205574913694</v>
      </c>
      <c r="H93" s="62"/>
      <c r="I93" s="9">
        <f>35.8441*D93*H93</f>
        <v>0</v>
      </c>
      <c r="J93" s="7">
        <f>35.8279*E93*H93</f>
        <v>0</v>
      </c>
      <c r="K93" s="8">
        <f>+J93-I93</f>
        <v>0</v>
      </c>
      <c r="L93" s="130" t="e">
        <f>K93/I93</f>
        <v>#DIV/0!</v>
      </c>
      <c r="M93" s="98"/>
    </row>
    <row r="94" spans="1:13" ht="16.5">
      <c r="A94" s="37">
        <v>99222</v>
      </c>
      <c r="B94" s="26"/>
      <c r="C94" s="10" t="s">
        <v>74</v>
      </c>
      <c r="D94" s="61">
        <v>3.87</v>
      </c>
      <c r="E94" s="101">
        <v>3.86</v>
      </c>
      <c r="F94" s="96">
        <f>E94-D94</f>
        <v>-0.010000000000000231</v>
      </c>
      <c r="G94" s="97">
        <f>F94/D94</f>
        <v>-0.002583979328165434</v>
      </c>
      <c r="H94" s="62"/>
      <c r="I94" s="9">
        <f>35.8441*D94*H94</f>
        <v>0</v>
      </c>
      <c r="J94" s="7">
        <f>35.8279*E94*H94</f>
        <v>0</v>
      </c>
      <c r="K94" s="8">
        <f>+J94-I94</f>
        <v>0</v>
      </c>
      <c r="L94" s="130" t="e">
        <f>K94/I94</f>
        <v>#DIV/0!</v>
      </c>
      <c r="M94" s="146">
        <f>SUM(K52:K94)</f>
        <v>0</v>
      </c>
    </row>
    <row r="95" spans="1:13" ht="16.5">
      <c r="A95" s="133"/>
      <c r="B95" s="134"/>
      <c r="C95" s="135"/>
      <c r="D95" s="136"/>
      <c r="E95" s="137"/>
      <c r="F95" s="139"/>
      <c r="G95" s="71"/>
      <c r="H95" s="140"/>
      <c r="I95" s="72"/>
      <c r="J95" s="73"/>
      <c r="K95" s="107"/>
      <c r="L95" s="138"/>
      <c r="M95" s="146"/>
    </row>
    <row r="96" spans="1:13" ht="15">
      <c r="A96" s="106" t="s">
        <v>169</v>
      </c>
      <c r="B96" s="11"/>
      <c r="C96" s="39"/>
      <c r="D96" s="32" t="s">
        <v>113</v>
      </c>
      <c r="E96" s="65" t="s">
        <v>118</v>
      </c>
      <c r="F96" s="34" t="s">
        <v>117</v>
      </c>
      <c r="G96" s="34" t="s">
        <v>117</v>
      </c>
      <c r="H96" s="63" t="s">
        <v>115</v>
      </c>
      <c r="I96" s="13" t="s">
        <v>39</v>
      </c>
      <c r="J96" s="50" t="s">
        <v>39</v>
      </c>
      <c r="K96" s="34" t="s">
        <v>117</v>
      </c>
      <c r="L96" s="34" t="s">
        <v>117</v>
      </c>
      <c r="M96" s="98"/>
    </row>
    <row r="97" spans="1:13" ht="15">
      <c r="A97" s="11"/>
      <c r="B97" s="11"/>
      <c r="C97" s="12"/>
      <c r="D97" s="13" t="s">
        <v>37</v>
      </c>
      <c r="E97" s="50" t="s">
        <v>37</v>
      </c>
      <c r="F97" s="50" t="s">
        <v>53</v>
      </c>
      <c r="G97" s="50" t="s">
        <v>54</v>
      </c>
      <c r="H97" s="32" t="s">
        <v>31</v>
      </c>
      <c r="I97" s="64" t="s">
        <v>114</v>
      </c>
      <c r="J97" s="52" t="s">
        <v>116</v>
      </c>
      <c r="K97" s="50" t="s">
        <v>41</v>
      </c>
      <c r="L97" s="50" t="s">
        <v>41</v>
      </c>
      <c r="M97" s="98"/>
    </row>
    <row r="98" spans="1:13" ht="15">
      <c r="A98" s="14" t="s">
        <v>33</v>
      </c>
      <c r="B98" s="14"/>
      <c r="C98" s="15" t="s">
        <v>34</v>
      </c>
      <c r="D98" s="16" t="s">
        <v>36</v>
      </c>
      <c r="E98" s="51" t="s">
        <v>36</v>
      </c>
      <c r="F98" s="51" t="s">
        <v>38</v>
      </c>
      <c r="G98" s="51" t="s">
        <v>38</v>
      </c>
      <c r="H98" s="16" t="s">
        <v>32</v>
      </c>
      <c r="I98" s="16" t="s">
        <v>40</v>
      </c>
      <c r="J98" s="51" t="s">
        <v>40</v>
      </c>
      <c r="K98" s="51" t="s">
        <v>42</v>
      </c>
      <c r="L98" s="51" t="s">
        <v>100</v>
      </c>
      <c r="M98" s="98"/>
    </row>
    <row r="99" spans="1:13" ht="16.5">
      <c r="A99" s="37">
        <v>99223</v>
      </c>
      <c r="B99" s="26"/>
      <c r="C99" s="10" t="s">
        <v>74</v>
      </c>
      <c r="D99" s="61">
        <v>5.7</v>
      </c>
      <c r="E99" s="111">
        <v>5.7</v>
      </c>
      <c r="F99" s="57">
        <f t="shared" si="18"/>
        <v>0</v>
      </c>
      <c r="G99" s="58">
        <f t="shared" si="19"/>
        <v>0</v>
      </c>
      <c r="H99" s="62"/>
      <c r="I99" s="5">
        <f t="shared" si="16"/>
        <v>0</v>
      </c>
      <c r="J99" s="6">
        <f t="shared" si="20"/>
        <v>0</v>
      </c>
      <c r="K99" s="44">
        <f t="shared" si="21"/>
        <v>0</v>
      </c>
      <c r="L99" s="130" t="e">
        <f t="shared" si="17"/>
        <v>#DIV/0!</v>
      </c>
      <c r="M99" s="98"/>
    </row>
    <row r="100" spans="1:12" ht="16.5">
      <c r="A100" s="37">
        <v>99231</v>
      </c>
      <c r="B100" s="26"/>
      <c r="C100" s="10" t="s">
        <v>75</v>
      </c>
      <c r="D100" s="61">
        <v>1.1</v>
      </c>
      <c r="E100" s="101">
        <v>1.11</v>
      </c>
      <c r="F100" s="57">
        <f t="shared" si="18"/>
        <v>0.010000000000000009</v>
      </c>
      <c r="G100" s="58">
        <f t="shared" si="19"/>
        <v>0.009090909090909097</v>
      </c>
      <c r="H100" s="62"/>
      <c r="I100" s="9">
        <f t="shared" si="16"/>
        <v>0</v>
      </c>
      <c r="J100" s="7">
        <f t="shared" si="20"/>
        <v>0</v>
      </c>
      <c r="K100" s="8">
        <f t="shared" si="21"/>
        <v>0</v>
      </c>
      <c r="L100" s="40" t="e">
        <f t="shared" si="17"/>
        <v>#DIV/0!</v>
      </c>
    </row>
    <row r="101" spans="1:12" ht="15">
      <c r="A101" s="37">
        <v>99354</v>
      </c>
      <c r="B101" s="26"/>
      <c r="C101" s="28" t="s">
        <v>76</v>
      </c>
      <c r="D101" s="61">
        <v>2.8</v>
      </c>
      <c r="E101" s="61">
        <v>2.82</v>
      </c>
      <c r="F101" s="57">
        <f aca="true" t="shared" si="22" ref="F101:F107">E101-D101</f>
        <v>0.020000000000000018</v>
      </c>
      <c r="G101" s="58">
        <f aca="true" t="shared" si="23" ref="G101:G107">F101/D101</f>
        <v>0.00714285714285715</v>
      </c>
      <c r="H101" s="62"/>
      <c r="I101" s="9">
        <f aca="true" t="shared" si="24" ref="I101:I121">35.8441*D101*H101</f>
        <v>0</v>
      </c>
      <c r="J101" s="7">
        <f>35.8279*E101*H101</f>
        <v>0</v>
      </c>
      <c r="K101" s="8">
        <f>+J101-I101</f>
        <v>0</v>
      </c>
      <c r="L101" s="40" t="e">
        <f aca="true" t="shared" si="25" ref="L101:L107">K101/I101</f>
        <v>#DIV/0!</v>
      </c>
    </row>
    <row r="102" spans="1:12" ht="15">
      <c r="A102" s="29">
        <v>99358</v>
      </c>
      <c r="B102" s="26"/>
      <c r="C102" s="28" t="s">
        <v>77</v>
      </c>
      <c r="D102" s="61">
        <v>3.09</v>
      </c>
      <c r="E102" s="61">
        <v>3.06</v>
      </c>
      <c r="F102" s="96">
        <f t="shared" si="22"/>
        <v>-0.029999999999999805</v>
      </c>
      <c r="G102" s="97">
        <f t="shared" si="23"/>
        <v>-0.009708737864077607</v>
      </c>
      <c r="H102" s="62"/>
      <c r="I102" s="9">
        <f t="shared" si="24"/>
        <v>0</v>
      </c>
      <c r="J102" s="7">
        <f>35.8279*E102*H102</f>
        <v>0</v>
      </c>
      <c r="K102" s="8">
        <f>+J102-I102</f>
        <v>0</v>
      </c>
      <c r="L102" s="130" t="e">
        <f t="shared" si="25"/>
        <v>#DIV/0!</v>
      </c>
    </row>
    <row r="103" spans="1:12" ht="15">
      <c r="A103" s="29">
        <v>99359</v>
      </c>
      <c r="B103" s="26"/>
      <c r="C103" s="28" t="s">
        <v>78</v>
      </c>
      <c r="D103" s="61">
        <v>1.48</v>
      </c>
      <c r="E103" s="61">
        <v>1.48</v>
      </c>
      <c r="F103" s="57">
        <f t="shared" si="22"/>
        <v>0</v>
      </c>
      <c r="G103" s="58">
        <f t="shared" si="23"/>
        <v>0</v>
      </c>
      <c r="H103" s="62"/>
      <c r="I103" s="9">
        <f t="shared" si="24"/>
        <v>0</v>
      </c>
      <c r="J103" s="7">
        <f>35.8279*E103*H103</f>
        <v>0</v>
      </c>
      <c r="K103" s="8">
        <f>+J103-I103</f>
        <v>0</v>
      </c>
      <c r="L103" s="130" t="e">
        <f t="shared" si="25"/>
        <v>#DIV/0!</v>
      </c>
    </row>
    <row r="104" spans="1:12" ht="15">
      <c r="A104" s="29">
        <v>99406</v>
      </c>
      <c r="B104" s="17"/>
      <c r="C104" s="28" t="s">
        <v>79</v>
      </c>
      <c r="D104" s="61">
        <v>0.4</v>
      </c>
      <c r="E104" s="61">
        <v>0.4</v>
      </c>
      <c r="F104" s="57">
        <f t="shared" si="22"/>
        <v>0</v>
      </c>
      <c r="G104" s="58">
        <f t="shared" si="23"/>
        <v>0</v>
      </c>
      <c r="H104" s="62"/>
      <c r="I104" s="9">
        <f t="shared" si="24"/>
        <v>0</v>
      </c>
      <c r="J104" s="7">
        <f>35.8279*E104*H104</f>
        <v>0</v>
      </c>
      <c r="K104" s="8">
        <f>+J104-I104</f>
        <v>0</v>
      </c>
      <c r="L104" s="130" t="e">
        <f t="shared" si="25"/>
        <v>#DIV/0!</v>
      </c>
    </row>
    <row r="105" spans="1:12" ht="15">
      <c r="A105" s="29">
        <v>99407</v>
      </c>
      <c r="B105" s="17"/>
      <c r="C105" s="28" t="s">
        <v>80</v>
      </c>
      <c r="D105" s="61">
        <v>0.77</v>
      </c>
      <c r="E105" s="61">
        <v>0.78</v>
      </c>
      <c r="F105" s="57">
        <f t="shared" si="22"/>
        <v>0.010000000000000009</v>
      </c>
      <c r="G105" s="58">
        <f t="shared" si="23"/>
        <v>0.012987012987012998</v>
      </c>
      <c r="H105" s="62"/>
      <c r="I105" s="9">
        <f t="shared" si="24"/>
        <v>0</v>
      </c>
      <c r="J105" s="7">
        <f>35.8279*E105*H105</f>
        <v>0</v>
      </c>
      <c r="K105" s="8">
        <f>+J105-I105</f>
        <v>0</v>
      </c>
      <c r="L105" s="40" t="e">
        <f t="shared" si="25"/>
        <v>#DIV/0!</v>
      </c>
    </row>
    <row r="106" spans="1:12" ht="15">
      <c r="A106" s="37" t="s">
        <v>144</v>
      </c>
      <c r="B106" s="155"/>
      <c r="C106" s="156" t="s">
        <v>145</v>
      </c>
      <c r="D106" s="60">
        <v>0</v>
      </c>
      <c r="E106" s="60"/>
      <c r="F106" s="57">
        <f t="shared" si="22"/>
        <v>0</v>
      </c>
      <c r="G106" s="58" t="e">
        <f t="shared" si="23"/>
        <v>#DIV/0!</v>
      </c>
      <c r="H106" s="62"/>
      <c r="I106" s="88" t="s">
        <v>153</v>
      </c>
      <c r="J106" s="88" t="s">
        <v>153</v>
      </c>
      <c r="K106" s="8"/>
      <c r="L106" s="40" t="e">
        <f t="shared" si="25"/>
        <v>#VALUE!</v>
      </c>
    </row>
    <row r="107" spans="1:12" ht="15">
      <c r="A107" s="37" t="s">
        <v>146</v>
      </c>
      <c r="B107" s="155"/>
      <c r="C107" s="157" t="s">
        <v>147</v>
      </c>
      <c r="D107" s="60">
        <v>0</v>
      </c>
      <c r="E107" s="60">
        <v>0</v>
      </c>
      <c r="F107" s="57">
        <f t="shared" si="22"/>
        <v>0</v>
      </c>
      <c r="G107" s="58" t="e">
        <f t="shared" si="23"/>
        <v>#DIV/0!</v>
      </c>
      <c r="H107" s="62"/>
      <c r="I107" s="88" t="s">
        <v>153</v>
      </c>
      <c r="J107" s="88" t="s">
        <v>153</v>
      </c>
      <c r="K107" s="8"/>
      <c r="L107" s="40" t="e">
        <f t="shared" si="25"/>
        <v>#VALUE!</v>
      </c>
    </row>
    <row r="108" spans="1:12" ht="15">
      <c r="A108" s="37" t="s">
        <v>121</v>
      </c>
      <c r="B108" s="17"/>
      <c r="C108" s="116" t="s">
        <v>30</v>
      </c>
      <c r="D108" s="59">
        <v>1.44</v>
      </c>
      <c r="E108" s="61">
        <v>1.46</v>
      </c>
      <c r="F108" s="57">
        <f aca="true" t="shared" si="26" ref="F108:F121">E108-D108</f>
        <v>0.020000000000000018</v>
      </c>
      <c r="G108" s="58">
        <f aca="true" t="shared" si="27" ref="G108:G121">F108/D108</f>
        <v>0.013888888888888902</v>
      </c>
      <c r="H108" s="62"/>
      <c r="I108" s="9">
        <f t="shared" si="24"/>
        <v>0</v>
      </c>
      <c r="J108" s="7">
        <f aca="true" t="shared" si="28" ref="J108:J121">35.8279*E108*H108</f>
        <v>0</v>
      </c>
      <c r="K108" s="8">
        <f aca="true" t="shared" si="29" ref="K108:K121">+J108-I108</f>
        <v>0</v>
      </c>
      <c r="L108" s="40" t="e">
        <f aca="true" t="shared" si="30" ref="L108:L121">K108/I108</f>
        <v>#DIV/0!</v>
      </c>
    </row>
    <row r="109" spans="1:12" ht="15">
      <c r="A109" s="37" t="s">
        <v>121</v>
      </c>
      <c r="B109" s="74">
        <v>26</v>
      </c>
      <c r="C109" s="116" t="s">
        <v>87</v>
      </c>
      <c r="D109" s="59">
        <v>0.83</v>
      </c>
      <c r="E109" s="61">
        <v>0.84</v>
      </c>
      <c r="F109" s="57">
        <f t="shared" si="26"/>
        <v>0.010000000000000009</v>
      </c>
      <c r="G109" s="58">
        <f t="shared" si="27"/>
        <v>0.012048192771084348</v>
      </c>
      <c r="H109" s="62"/>
      <c r="I109" s="9">
        <f t="shared" si="24"/>
        <v>0</v>
      </c>
      <c r="J109" s="7">
        <f t="shared" si="28"/>
        <v>0</v>
      </c>
      <c r="K109" s="8">
        <f t="shared" si="29"/>
        <v>0</v>
      </c>
      <c r="L109" s="40" t="e">
        <f t="shared" si="30"/>
        <v>#DIV/0!</v>
      </c>
    </row>
    <row r="110" spans="1:12" ht="15">
      <c r="A110" s="37" t="s">
        <v>121</v>
      </c>
      <c r="B110" s="74" t="s">
        <v>35</v>
      </c>
      <c r="C110" s="116" t="s">
        <v>88</v>
      </c>
      <c r="D110" s="59">
        <v>0.61</v>
      </c>
      <c r="E110" s="61">
        <v>0.62</v>
      </c>
      <c r="F110" s="57">
        <f t="shared" si="26"/>
        <v>0.010000000000000009</v>
      </c>
      <c r="G110" s="58">
        <f t="shared" si="27"/>
        <v>0.016393442622950834</v>
      </c>
      <c r="H110" s="62"/>
      <c r="I110" s="9">
        <f t="shared" si="24"/>
        <v>0</v>
      </c>
      <c r="J110" s="7">
        <f t="shared" si="28"/>
        <v>0</v>
      </c>
      <c r="K110" s="8">
        <f t="shared" si="29"/>
        <v>0</v>
      </c>
      <c r="L110" s="40" t="e">
        <f t="shared" si="30"/>
        <v>#DIV/0!</v>
      </c>
    </row>
    <row r="111" spans="1:12" ht="15">
      <c r="A111" s="18" t="s">
        <v>128</v>
      </c>
      <c r="B111" s="3"/>
      <c r="C111" s="112" t="s">
        <v>44</v>
      </c>
      <c r="D111" s="56">
        <v>2.09</v>
      </c>
      <c r="E111" s="61">
        <v>2.12</v>
      </c>
      <c r="F111" s="57">
        <f t="shared" si="26"/>
        <v>0.03000000000000025</v>
      </c>
      <c r="G111" s="58">
        <f t="shared" si="27"/>
        <v>0.014354066985646053</v>
      </c>
      <c r="H111" s="62"/>
      <c r="I111" s="9">
        <f t="shared" si="24"/>
        <v>0</v>
      </c>
      <c r="J111" s="7">
        <f t="shared" si="28"/>
        <v>0</v>
      </c>
      <c r="K111" s="8">
        <f t="shared" si="29"/>
        <v>0</v>
      </c>
      <c r="L111" s="40" t="e">
        <f t="shared" si="30"/>
        <v>#DIV/0!</v>
      </c>
    </row>
    <row r="112" spans="1:12" ht="15">
      <c r="A112" s="18" t="s">
        <v>128</v>
      </c>
      <c r="B112" s="3" t="s">
        <v>35</v>
      </c>
      <c r="C112" s="112" t="s">
        <v>95</v>
      </c>
      <c r="D112" s="56">
        <v>1.53</v>
      </c>
      <c r="E112" s="61">
        <v>1.55</v>
      </c>
      <c r="F112" s="57">
        <f t="shared" si="26"/>
        <v>0.020000000000000018</v>
      </c>
      <c r="G112" s="58">
        <f t="shared" si="27"/>
        <v>0.013071895424836612</v>
      </c>
      <c r="H112" s="62"/>
      <c r="I112" s="9">
        <f t="shared" si="24"/>
        <v>0</v>
      </c>
      <c r="J112" s="7">
        <f t="shared" si="28"/>
        <v>0</v>
      </c>
      <c r="K112" s="8">
        <f t="shared" si="29"/>
        <v>0</v>
      </c>
      <c r="L112" s="40" t="e">
        <f t="shared" si="30"/>
        <v>#DIV/0!</v>
      </c>
    </row>
    <row r="113" spans="1:12" ht="15">
      <c r="A113" s="18" t="s">
        <v>124</v>
      </c>
      <c r="B113" s="18"/>
      <c r="C113" s="112" t="s">
        <v>10</v>
      </c>
      <c r="D113" s="61">
        <v>3.5</v>
      </c>
      <c r="E113" s="61">
        <v>4.06</v>
      </c>
      <c r="F113" s="57">
        <f t="shared" si="26"/>
        <v>0.5599999999999996</v>
      </c>
      <c r="G113" s="58">
        <f t="shared" si="27"/>
        <v>0.1599999999999999</v>
      </c>
      <c r="H113" s="62"/>
      <c r="I113" s="9">
        <f>35.8441*D113*H113</f>
        <v>0</v>
      </c>
      <c r="J113" s="7">
        <f t="shared" si="28"/>
        <v>0</v>
      </c>
      <c r="K113" s="8">
        <f t="shared" si="29"/>
        <v>0</v>
      </c>
      <c r="L113" s="40" t="e">
        <f t="shared" si="30"/>
        <v>#DIV/0!</v>
      </c>
    </row>
    <row r="114" spans="1:12" ht="15">
      <c r="A114" s="18" t="s">
        <v>125</v>
      </c>
      <c r="B114" s="3"/>
      <c r="C114" s="112" t="s">
        <v>9</v>
      </c>
      <c r="D114" s="56">
        <v>3.91</v>
      </c>
      <c r="E114" s="61">
        <v>4.05</v>
      </c>
      <c r="F114" s="57">
        <f t="shared" si="26"/>
        <v>0.13999999999999968</v>
      </c>
      <c r="G114" s="58">
        <f t="shared" si="27"/>
        <v>0.03580562659846539</v>
      </c>
      <c r="H114" s="62"/>
      <c r="I114" s="9">
        <f t="shared" si="24"/>
        <v>0</v>
      </c>
      <c r="J114" s="7">
        <f t="shared" si="28"/>
        <v>0</v>
      </c>
      <c r="K114" s="8">
        <f t="shared" si="29"/>
        <v>0</v>
      </c>
      <c r="L114" s="40" t="e">
        <f t="shared" si="30"/>
        <v>#DIV/0!</v>
      </c>
    </row>
    <row r="115" spans="1:12" ht="15">
      <c r="A115" s="18" t="s">
        <v>127</v>
      </c>
      <c r="B115" s="3"/>
      <c r="C115" s="112" t="s">
        <v>8</v>
      </c>
      <c r="D115" s="56">
        <v>4.84</v>
      </c>
      <c r="E115" s="61">
        <v>5.62</v>
      </c>
      <c r="F115" s="57">
        <f t="shared" si="26"/>
        <v>0.7800000000000002</v>
      </c>
      <c r="G115" s="132">
        <f t="shared" si="27"/>
        <v>0.16115702479338848</v>
      </c>
      <c r="H115" s="62"/>
      <c r="I115" s="9">
        <f t="shared" si="24"/>
        <v>0</v>
      </c>
      <c r="J115" s="7">
        <f t="shared" si="28"/>
        <v>0</v>
      </c>
      <c r="K115" s="8">
        <f t="shared" si="29"/>
        <v>0</v>
      </c>
      <c r="L115" s="40" t="e">
        <f t="shared" si="30"/>
        <v>#DIV/0!</v>
      </c>
    </row>
    <row r="116" spans="1:12" ht="15">
      <c r="A116" s="18" t="s">
        <v>129</v>
      </c>
      <c r="B116" s="3"/>
      <c r="C116" s="112" t="s">
        <v>68</v>
      </c>
      <c r="D116" s="56">
        <v>5.36</v>
      </c>
      <c r="E116" s="61">
        <v>5.57</v>
      </c>
      <c r="F116" s="57">
        <f t="shared" si="26"/>
        <v>0.20999999999999996</v>
      </c>
      <c r="G116" s="58">
        <f t="shared" si="27"/>
        <v>0.03917910447761193</v>
      </c>
      <c r="H116" s="62"/>
      <c r="I116" s="9">
        <f t="shared" si="24"/>
        <v>0</v>
      </c>
      <c r="J116" s="7">
        <f t="shared" si="28"/>
        <v>0</v>
      </c>
      <c r="K116" s="8">
        <f t="shared" si="29"/>
        <v>0</v>
      </c>
      <c r="L116" s="40" t="e">
        <f t="shared" si="30"/>
        <v>#DIV/0!</v>
      </c>
    </row>
    <row r="117" spans="1:12" ht="15">
      <c r="A117" s="18" t="s">
        <v>133</v>
      </c>
      <c r="B117" s="3"/>
      <c r="C117" s="113" t="s">
        <v>148</v>
      </c>
      <c r="D117" s="60">
        <v>7.69</v>
      </c>
      <c r="E117" s="61">
        <v>9.06</v>
      </c>
      <c r="F117" s="57">
        <f t="shared" si="26"/>
        <v>1.37</v>
      </c>
      <c r="G117" s="132">
        <f t="shared" si="27"/>
        <v>0.17815344603381014</v>
      </c>
      <c r="H117" s="62"/>
      <c r="I117" s="9">
        <f>35.8441*D117*H117</f>
        <v>0</v>
      </c>
      <c r="J117" s="7">
        <f t="shared" si="28"/>
        <v>0</v>
      </c>
      <c r="K117" s="8">
        <f>+J117-I117</f>
        <v>0</v>
      </c>
      <c r="L117" s="40" t="e">
        <f>K117/I117</f>
        <v>#DIV/0!</v>
      </c>
    </row>
    <row r="118" spans="1:12" ht="15">
      <c r="A118" s="18" t="s">
        <v>134</v>
      </c>
      <c r="B118" s="3"/>
      <c r="C118" s="112" t="s">
        <v>7</v>
      </c>
      <c r="D118" s="61">
        <v>6.37</v>
      </c>
      <c r="E118" s="61">
        <v>7.4</v>
      </c>
      <c r="F118" s="57">
        <f t="shared" si="26"/>
        <v>1.0300000000000002</v>
      </c>
      <c r="G118" s="132">
        <f t="shared" si="27"/>
        <v>0.16169544740973316</v>
      </c>
      <c r="H118" s="62"/>
      <c r="I118" s="9">
        <f t="shared" si="24"/>
        <v>0</v>
      </c>
      <c r="J118" s="7">
        <f t="shared" si="28"/>
        <v>0</v>
      </c>
      <c r="K118" s="8">
        <f t="shared" si="29"/>
        <v>0</v>
      </c>
      <c r="L118" s="40" t="e">
        <f t="shared" si="30"/>
        <v>#DIV/0!</v>
      </c>
    </row>
    <row r="119" spans="1:13" ht="15">
      <c r="A119" s="18" t="s">
        <v>135</v>
      </c>
      <c r="B119" s="3"/>
      <c r="C119" s="112" t="s">
        <v>6</v>
      </c>
      <c r="D119" s="56">
        <v>7.17</v>
      </c>
      <c r="E119" s="61">
        <v>7.41</v>
      </c>
      <c r="F119" s="57">
        <f t="shared" si="26"/>
        <v>0.2400000000000002</v>
      </c>
      <c r="G119" s="58">
        <f t="shared" si="27"/>
        <v>0.03347280334728037</v>
      </c>
      <c r="H119" s="62"/>
      <c r="I119" s="9">
        <f t="shared" si="24"/>
        <v>0</v>
      </c>
      <c r="J119" s="7">
        <f t="shared" si="28"/>
        <v>0</v>
      </c>
      <c r="K119" s="8">
        <f t="shared" si="29"/>
        <v>0</v>
      </c>
      <c r="L119" s="40" t="e">
        <f t="shared" si="30"/>
        <v>#DIV/0!</v>
      </c>
      <c r="M119" s="98"/>
    </row>
    <row r="120" spans="1:12" ht="15">
      <c r="A120" s="18" t="s">
        <v>139</v>
      </c>
      <c r="B120" s="3"/>
      <c r="C120" s="112" t="s">
        <v>5</v>
      </c>
      <c r="D120" s="56">
        <v>7.17</v>
      </c>
      <c r="E120" s="61">
        <v>7.41</v>
      </c>
      <c r="F120" s="57">
        <f t="shared" si="26"/>
        <v>0.2400000000000002</v>
      </c>
      <c r="G120" s="58">
        <f t="shared" si="27"/>
        <v>0.03347280334728037</v>
      </c>
      <c r="H120" s="62"/>
      <c r="I120" s="9">
        <f t="shared" si="24"/>
        <v>0</v>
      </c>
      <c r="J120" s="7">
        <f t="shared" si="28"/>
        <v>0</v>
      </c>
      <c r="K120" s="8">
        <f t="shared" si="29"/>
        <v>0</v>
      </c>
      <c r="L120" s="40" t="e">
        <f t="shared" si="30"/>
        <v>#DIV/0!</v>
      </c>
    </row>
    <row r="121" spans="1:13" ht="15">
      <c r="A121" s="18" t="s">
        <v>136</v>
      </c>
      <c r="B121" s="3"/>
      <c r="C121" s="112" t="s">
        <v>3</v>
      </c>
      <c r="D121" s="56">
        <v>11.19</v>
      </c>
      <c r="E121" s="61">
        <v>9.7</v>
      </c>
      <c r="F121" s="96">
        <f t="shared" si="26"/>
        <v>-1.4900000000000002</v>
      </c>
      <c r="G121" s="97">
        <f t="shared" si="27"/>
        <v>-0.13315460232350315</v>
      </c>
      <c r="H121" s="62"/>
      <c r="I121" s="9">
        <f t="shared" si="24"/>
        <v>0</v>
      </c>
      <c r="J121" s="7">
        <f t="shared" si="28"/>
        <v>0</v>
      </c>
      <c r="K121" s="95">
        <f t="shared" si="29"/>
        <v>0</v>
      </c>
      <c r="L121" s="130" t="e">
        <f t="shared" si="30"/>
        <v>#DIV/0!</v>
      </c>
      <c r="M121" s="92"/>
    </row>
    <row r="122" spans="1:13" ht="15">
      <c r="A122" s="18" t="s">
        <v>138</v>
      </c>
      <c r="B122" s="3"/>
      <c r="C122" s="141" t="s">
        <v>165</v>
      </c>
      <c r="D122" s="61">
        <v>0</v>
      </c>
      <c r="E122" s="61">
        <v>0</v>
      </c>
      <c r="F122" s="57">
        <f>E122-D122</f>
        <v>0</v>
      </c>
      <c r="G122" s="58" t="e">
        <f>F122/D122</f>
        <v>#DIV/0!</v>
      </c>
      <c r="H122" s="62"/>
      <c r="I122" s="93">
        <f>35.8441*D122*H122</f>
        <v>0</v>
      </c>
      <c r="J122" s="93">
        <f>35.8279*E122*H122</f>
        <v>0</v>
      </c>
      <c r="K122" s="147">
        <f>+J122-I122</f>
        <v>0</v>
      </c>
      <c r="L122" s="40" t="e">
        <f>K122/I122</f>
        <v>#DIV/0!</v>
      </c>
      <c r="M122" s="92">
        <f>SUM(K99:K122)</f>
        <v>0</v>
      </c>
    </row>
    <row r="123" spans="2:13" ht="16.5">
      <c r="B123" s="53"/>
      <c r="C123" s="47" t="s">
        <v>119</v>
      </c>
      <c r="D123" s="48"/>
      <c r="E123" s="49"/>
      <c r="F123" s="55"/>
      <c r="G123" s="20" t="s">
        <v>43</v>
      </c>
      <c r="H123" s="30">
        <f>SUM(H4:H122)</f>
        <v>0</v>
      </c>
      <c r="I123" s="150">
        <f>SUM(I4:I122)</f>
        <v>0</v>
      </c>
      <c r="J123" s="150">
        <f>SUM(J4:J122)</f>
        <v>0</v>
      </c>
      <c r="K123" s="151">
        <f>SUM(K4:K122)</f>
        <v>0</v>
      </c>
      <c r="L123" s="41"/>
      <c r="M123" s="114">
        <f>SUM(M47:M122)</f>
        <v>0</v>
      </c>
    </row>
    <row r="124" spans="2:13" ht="16.5">
      <c r="B124" s="53"/>
      <c r="C124" s="143"/>
      <c r="D124" s="142"/>
      <c r="E124" s="144"/>
      <c r="F124" s="145"/>
      <c r="G124" s="20"/>
      <c r="H124" s="30"/>
      <c r="I124" s="38"/>
      <c r="J124" s="38"/>
      <c r="K124" s="122"/>
      <c r="L124" s="41"/>
      <c r="M124" s="114"/>
    </row>
    <row r="125" spans="1:12" ht="16.5">
      <c r="A125" s="82" t="s">
        <v>154</v>
      </c>
      <c r="B125" s="142"/>
      <c r="C125" s="82"/>
      <c r="D125" s="23"/>
      <c r="F125" s="12"/>
      <c r="G125" s="19"/>
      <c r="H125" s="20"/>
      <c r="I125" s="21"/>
      <c r="J125" s="76" t="s">
        <v>111</v>
      </c>
      <c r="K125" s="122">
        <f>+J123-I123</f>
        <v>0</v>
      </c>
      <c r="L125" s="33"/>
    </row>
    <row r="126" spans="1:12" ht="16.5">
      <c r="A126" s="104"/>
      <c r="B126" s="142"/>
      <c r="C126" s="123"/>
      <c r="D126" s="23"/>
      <c r="E126" s="94"/>
      <c r="F126" s="12"/>
      <c r="G126" s="19"/>
      <c r="H126" s="20"/>
      <c r="I126" s="21"/>
      <c r="J126" s="76" t="s">
        <v>112</v>
      </c>
      <c r="K126" s="124" t="e">
        <f>K125/I123</f>
        <v>#DIV/0!</v>
      </c>
      <c r="L126" s="33"/>
    </row>
    <row r="127" spans="1:12" ht="16.5">
      <c r="A127" s="42" t="s">
        <v>101</v>
      </c>
      <c r="B127" s="43"/>
      <c r="C127" s="43"/>
      <c r="D127" s="23"/>
      <c r="E127" s="94"/>
      <c r="F127" s="12"/>
      <c r="G127" s="19"/>
      <c r="H127" s="20"/>
      <c r="I127" s="21"/>
      <c r="J127" s="77" t="s">
        <v>107</v>
      </c>
      <c r="K127" s="121">
        <f>2*K125</f>
        <v>0</v>
      </c>
      <c r="L127" s="125" t="s">
        <v>162</v>
      </c>
    </row>
    <row r="128" spans="1:13" ht="16.5">
      <c r="A128" s="148" t="s">
        <v>172</v>
      </c>
      <c r="B128" s="35"/>
      <c r="C128" s="35"/>
      <c r="D128" s="54"/>
      <c r="E128" s="54"/>
      <c r="F128" s="36"/>
      <c r="G128" s="160"/>
      <c r="H128" s="45"/>
      <c r="I128" s="161"/>
      <c r="J128" s="31"/>
      <c r="K128" s="31"/>
      <c r="L128" s="162"/>
      <c r="M128" s="31"/>
    </row>
    <row r="129" spans="1:13" ht="16.5">
      <c r="A129" s="163" t="s">
        <v>176</v>
      </c>
      <c r="B129" s="35"/>
      <c r="C129" s="35"/>
      <c r="D129" s="54"/>
      <c r="E129" s="54"/>
      <c r="F129" s="54"/>
      <c r="G129" s="164"/>
      <c r="H129" s="45"/>
      <c r="I129" s="161"/>
      <c r="J129" s="31"/>
      <c r="K129" s="31"/>
      <c r="L129" s="162"/>
      <c r="M129" s="31"/>
    </row>
    <row r="130" spans="1:13" ht="16.5">
      <c r="A130" s="22"/>
      <c r="B130" s="35"/>
      <c r="C130" s="35"/>
      <c r="D130" s="54"/>
      <c r="E130" s="54"/>
      <c r="F130" s="54"/>
      <c r="G130" s="164"/>
      <c r="H130" s="45"/>
      <c r="I130" s="161"/>
      <c r="J130" s="31"/>
      <c r="K130" s="31"/>
      <c r="L130" s="162"/>
      <c r="M130" s="31"/>
    </row>
    <row r="131" spans="1:13" ht="15">
      <c r="A131" s="153" t="s">
        <v>171</v>
      </c>
      <c r="B131" s="1"/>
      <c r="C131" s="2"/>
      <c r="D131" s="2"/>
      <c r="E131" s="2"/>
      <c r="F131" s="22"/>
      <c r="G131" s="102" t="s">
        <v>159</v>
      </c>
      <c r="H131" s="31"/>
      <c r="I131" s="161"/>
      <c r="J131" s="31"/>
      <c r="K131" s="31"/>
      <c r="L131" s="162"/>
      <c r="M131" s="31"/>
    </row>
    <row r="132" spans="1:13" ht="15">
      <c r="A132" s="153" t="s">
        <v>174</v>
      </c>
      <c r="B132" s="149"/>
      <c r="C132" s="149"/>
      <c r="D132" s="149"/>
      <c r="E132" s="149"/>
      <c r="F132" s="22"/>
      <c r="G132" s="117" t="s">
        <v>163</v>
      </c>
      <c r="H132" s="31"/>
      <c r="I132" s="31"/>
      <c r="J132" s="162"/>
      <c r="K132" s="162"/>
      <c r="L132" s="162"/>
      <c r="M132" s="31"/>
    </row>
    <row r="133" spans="1:13" ht="15">
      <c r="A133" s="119" t="s">
        <v>161</v>
      </c>
      <c r="B133" s="1"/>
      <c r="C133" s="2"/>
      <c r="D133" s="2"/>
      <c r="E133" s="2"/>
      <c r="F133" s="22"/>
      <c r="G133" s="118" t="s">
        <v>160</v>
      </c>
      <c r="H133" s="31"/>
      <c r="I133" s="31"/>
      <c r="J133" s="162"/>
      <c r="K133" s="165"/>
      <c r="L133" s="162"/>
      <c r="M133" s="31"/>
    </row>
    <row r="134" spans="1:13" ht="17.25">
      <c r="A134" s="166" t="s">
        <v>166</v>
      </c>
      <c r="B134" s="1"/>
      <c r="C134" s="2"/>
      <c r="D134" s="2"/>
      <c r="E134" s="2"/>
      <c r="F134" s="22"/>
      <c r="G134" s="158" t="s">
        <v>179</v>
      </c>
      <c r="H134" s="31"/>
      <c r="I134" s="31"/>
      <c r="J134" s="78"/>
      <c r="K134" s="91"/>
      <c r="L134" s="80"/>
      <c r="M134" s="31"/>
    </row>
    <row r="135" spans="1:13" ht="17.25">
      <c r="A135" s="153" t="s">
        <v>177</v>
      </c>
      <c r="B135" s="1"/>
      <c r="C135" s="2"/>
      <c r="D135" s="2"/>
      <c r="E135" s="2"/>
      <c r="F135" s="22"/>
      <c r="G135" s="158" t="s">
        <v>180</v>
      </c>
      <c r="H135" s="31"/>
      <c r="I135" s="31"/>
      <c r="J135" s="78"/>
      <c r="K135" s="79"/>
      <c r="L135" s="80"/>
      <c r="M135" s="31"/>
    </row>
    <row r="136" spans="1:13" ht="17.25">
      <c r="A136" s="120" t="s">
        <v>164</v>
      </c>
      <c r="B136" s="1"/>
      <c r="C136" s="2"/>
      <c r="D136" s="2"/>
      <c r="E136" s="2"/>
      <c r="F136" s="22"/>
      <c r="G136" s="158" t="s">
        <v>181</v>
      </c>
      <c r="H136" s="31"/>
      <c r="I136" s="31"/>
      <c r="J136" s="78"/>
      <c r="K136" s="79"/>
      <c r="L136" s="80"/>
      <c r="M136" s="31"/>
    </row>
    <row r="137" spans="1:13" ht="15">
      <c r="A137" s="167" t="s">
        <v>183</v>
      </c>
      <c r="B137" s="35"/>
      <c r="C137" s="35"/>
      <c r="D137" s="31"/>
      <c r="E137" s="31"/>
      <c r="F137" s="31"/>
      <c r="G137" s="159" t="s">
        <v>182</v>
      </c>
      <c r="H137" s="120"/>
      <c r="I137" s="31"/>
      <c r="J137" s="31"/>
      <c r="K137" s="31"/>
      <c r="L137" s="31"/>
      <c r="M137" s="31"/>
    </row>
    <row r="138" spans="2:3" ht="15">
      <c r="B138" s="46"/>
      <c r="C138" s="46"/>
    </row>
    <row r="140" ht="16.5">
      <c r="A140" s="89"/>
    </row>
    <row r="141" ht="15">
      <c r="A141" s="90"/>
    </row>
  </sheetData>
  <sheetProtection password="EA36" sheet="1"/>
  <printOptions/>
  <pageMargins left="1.2" right="0.7" top="0.75" bottom="0.05" header="0.4" footer="0.3"/>
  <pageSetup fitToWidth="0" horizontalDpi="600" verticalDpi="600" orientation="landscape" scale="72" r:id="rId1"/>
  <headerFooter>
    <oddHeader xml:space="preserve">&amp;C&amp;14CY 2015-16 Part B FSC RVUs, with Estimated Financial Impact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40"/>
  <sheetViews>
    <sheetView zoomScalePageLayoutView="0" workbookViewId="0" topLeftCell="A103">
      <selection activeCell="L118" sqref="L118"/>
    </sheetView>
  </sheetViews>
  <sheetFormatPr defaultColWidth="9.140625" defaultRowHeight="15"/>
  <cols>
    <col min="1" max="1" width="8.421875" style="0" customWidth="1"/>
    <col min="2" max="2" width="4.421875" style="0" customWidth="1"/>
    <col min="3" max="3" width="37.140625" style="0" customWidth="1"/>
    <col min="4" max="6" width="9.8515625" style="0" customWidth="1"/>
    <col min="7" max="7" width="8.8515625" style="0" customWidth="1"/>
    <col min="8" max="8" width="9.57421875" style="0" customWidth="1"/>
    <col min="9" max="10" width="10.8515625" style="0" customWidth="1"/>
    <col min="11" max="11" width="11.57421875" style="0" customWidth="1"/>
    <col min="12" max="12" width="10.8515625" style="0" customWidth="1"/>
  </cols>
  <sheetData>
    <row r="1" spans="1:12" ht="15">
      <c r="A1" s="168" t="s">
        <v>170</v>
      </c>
      <c r="B1" s="11"/>
      <c r="C1" s="12"/>
      <c r="D1" s="32" t="s">
        <v>113</v>
      </c>
      <c r="E1" s="65" t="s">
        <v>118</v>
      </c>
      <c r="F1" s="34" t="s">
        <v>117</v>
      </c>
      <c r="G1" s="34" t="s">
        <v>117</v>
      </c>
      <c r="H1" s="63" t="s">
        <v>115</v>
      </c>
      <c r="I1" s="13" t="s">
        <v>39</v>
      </c>
      <c r="J1" s="50" t="s">
        <v>39</v>
      </c>
      <c r="K1" s="34" t="s">
        <v>117</v>
      </c>
      <c r="L1" s="34" t="s">
        <v>117</v>
      </c>
    </row>
    <row r="2" spans="1:12" ht="15">
      <c r="A2" s="11"/>
      <c r="B2" s="11"/>
      <c r="C2" s="11"/>
      <c r="D2" s="13" t="s">
        <v>37</v>
      </c>
      <c r="E2" s="50" t="s">
        <v>37</v>
      </c>
      <c r="F2" s="50" t="s">
        <v>53</v>
      </c>
      <c r="G2" s="50" t="s">
        <v>54</v>
      </c>
      <c r="H2" s="32" t="s">
        <v>31</v>
      </c>
      <c r="I2" s="64" t="s">
        <v>114</v>
      </c>
      <c r="J2" s="52" t="s">
        <v>116</v>
      </c>
      <c r="K2" s="50" t="s">
        <v>41</v>
      </c>
      <c r="L2" s="50" t="s">
        <v>41</v>
      </c>
    </row>
    <row r="3" spans="1:12" ht="15">
      <c r="A3" s="14" t="s">
        <v>33</v>
      </c>
      <c r="B3" s="14"/>
      <c r="C3" s="15" t="s">
        <v>34</v>
      </c>
      <c r="D3" s="16" t="s">
        <v>36</v>
      </c>
      <c r="E3" s="51" t="s">
        <v>36</v>
      </c>
      <c r="F3" s="51" t="s">
        <v>38</v>
      </c>
      <c r="G3" s="51" t="s">
        <v>38</v>
      </c>
      <c r="H3" s="16" t="s">
        <v>32</v>
      </c>
      <c r="I3" s="16" t="s">
        <v>40</v>
      </c>
      <c r="J3" s="51" t="s">
        <v>40</v>
      </c>
      <c r="K3" s="51" t="s">
        <v>42</v>
      </c>
      <c r="L3" s="51" t="s">
        <v>100</v>
      </c>
    </row>
    <row r="4" spans="1:12" ht="15">
      <c r="A4" s="3">
        <v>31575</v>
      </c>
      <c r="B4" s="24"/>
      <c r="C4" s="25" t="s">
        <v>70</v>
      </c>
      <c r="D4" s="59">
        <v>3.27</v>
      </c>
      <c r="E4" s="57">
        <v>3.27</v>
      </c>
      <c r="F4" s="57">
        <f aca="true" t="shared" si="0" ref="F4:F44">+E4-D4</f>
        <v>0</v>
      </c>
      <c r="G4" s="58">
        <f aca="true" t="shared" si="1" ref="G4:G44">F4/D4</f>
        <v>0</v>
      </c>
      <c r="H4" s="62"/>
      <c r="I4" s="5">
        <f>35.8441*D4*H4</f>
        <v>0</v>
      </c>
      <c r="J4" s="6">
        <f>35.8279*E4*H4</f>
        <v>0</v>
      </c>
      <c r="K4" s="44">
        <f>J4-I4</f>
        <v>0</v>
      </c>
      <c r="L4" s="130" t="e">
        <f>K4/I4</f>
        <v>#DIV/0!</v>
      </c>
    </row>
    <row r="5" spans="1:12" ht="15">
      <c r="A5" s="3">
        <v>55876</v>
      </c>
      <c r="B5" s="24"/>
      <c r="C5" s="25" t="s">
        <v>71</v>
      </c>
      <c r="D5" s="59">
        <v>3.85</v>
      </c>
      <c r="E5" s="60">
        <v>3.86</v>
      </c>
      <c r="F5" s="57">
        <f t="shared" si="0"/>
        <v>0.009999999999999787</v>
      </c>
      <c r="G5" s="58">
        <f t="shared" si="1"/>
        <v>0.002597402597402542</v>
      </c>
      <c r="H5" s="62"/>
      <c r="I5" s="9">
        <f aca="true" t="shared" si="2" ref="I5:I43">35.8441*D5*H5</f>
        <v>0</v>
      </c>
      <c r="J5" s="7">
        <f>35.8279*E5*H5</f>
        <v>0</v>
      </c>
      <c r="K5" s="8">
        <f aca="true" t="shared" si="3" ref="K5:K44">J5-I5</f>
        <v>0</v>
      </c>
      <c r="L5" s="40" t="e">
        <f aca="true" t="shared" si="4" ref="L5:L44">K5/I5</f>
        <v>#DIV/0!</v>
      </c>
    </row>
    <row r="6" spans="1:12" ht="16.5">
      <c r="A6" s="3">
        <v>76873</v>
      </c>
      <c r="B6" s="3">
        <v>26</v>
      </c>
      <c r="C6" s="4" t="s">
        <v>84</v>
      </c>
      <c r="D6" s="59">
        <v>2.19</v>
      </c>
      <c r="E6" s="60">
        <v>2.21</v>
      </c>
      <c r="F6" s="57">
        <f t="shared" si="0"/>
        <v>0.020000000000000018</v>
      </c>
      <c r="G6" s="58">
        <f t="shared" si="1"/>
        <v>0.009132420091324209</v>
      </c>
      <c r="H6" s="62"/>
      <c r="I6" s="9">
        <f t="shared" si="2"/>
        <v>0</v>
      </c>
      <c r="J6" s="7">
        <f aca="true" t="shared" si="5" ref="J6:J47">35.8279*E6*H6</f>
        <v>0</v>
      </c>
      <c r="K6" s="8">
        <f t="shared" si="3"/>
        <v>0</v>
      </c>
      <c r="L6" s="40" t="e">
        <f t="shared" si="4"/>
        <v>#DIV/0!</v>
      </c>
    </row>
    <row r="7" spans="1:12" ht="16.5">
      <c r="A7" s="3">
        <v>76942</v>
      </c>
      <c r="B7" s="3">
        <v>26</v>
      </c>
      <c r="C7" s="4" t="s">
        <v>85</v>
      </c>
      <c r="D7" s="59">
        <v>0.94</v>
      </c>
      <c r="E7" s="60">
        <v>0.95</v>
      </c>
      <c r="F7" s="57">
        <f t="shared" si="0"/>
        <v>0.010000000000000009</v>
      </c>
      <c r="G7" s="58">
        <f t="shared" si="1"/>
        <v>0.010638297872340436</v>
      </c>
      <c r="H7" s="62"/>
      <c r="I7" s="9">
        <f t="shared" si="2"/>
        <v>0</v>
      </c>
      <c r="J7" s="7">
        <f t="shared" si="5"/>
        <v>0</v>
      </c>
      <c r="K7" s="8">
        <f t="shared" si="3"/>
        <v>0</v>
      </c>
      <c r="L7" s="40" t="e">
        <f t="shared" si="4"/>
        <v>#DIV/0!</v>
      </c>
    </row>
    <row r="8" spans="1:12" ht="16.5">
      <c r="A8" s="3">
        <v>76942</v>
      </c>
      <c r="B8" s="3" t="s">
        <v>35</v>
      </c>
      <c r="C8" s="4" t="s">
        <v>86</v>
      </c>
      <c r="D8" s="59">
        <v>0.76</v>
      </c>
      <c r="E8" s="60">
        <v>0.78</v>
      </c>
      <c r="F8" s="57">
        <f t="shared" si="0"/>
        <v>0.020000000000000018</v>
      </c>
      <c r="G8" s="58">
        <f t="shared" si="1"/>
        <v>0.026315789473684233</v>
      </c>
      <c r="H8" s="62"/>
      <c r="I8" s="9">
        <f t="shared" si="2"/>
        <v>0</v>
      </c>
      <c r="J8" s="7">
        <f t="shared" si="5"/>
        <v>0</v>
      </c>
      <c r="K8" s="8">
        <f t="shared" si="3"/>
        <v>0</v>
      </c>
      <c r="L8" s="40" t="e">
        <f t="shared" si="4"/>
        <v>#DIV/0!</v>
      </c>
    </row>
    <row r="9" spans="1:12" ht="16.5">
      <c r="A9" s="3">
        <v>77014</v>
      </c>
      <c r="B9" s="3" t="s">
        <v>35</v>
      </c>
      <c r="C9" s="10" t="s">
        <v>89</v>
      </c>
      <c r="D9" s="59">
        <v>2.05</v>
      </c>
      <c r="E9" s="60">
        <v>2.08</v>
      </c>
      <c r="F9" s="57">
        <f t="shared" si="0"/>
        <v>0.03000000000000025</v>
      </c>
      <c r="G9" s="58">
        <f t="shared" si="1"/>
        <v>0.014634146341463537</v>
      </c>
      <c r="H9" s="62"/>
      <c r="I9" s="9">
        <f t="shared" si="2"/>
        <v>0</v>
      </c>
      <c r="J9" s="7">
        <f t="shared" si="5"/>
        <v>0</v>
      </c>
      <c r="K9" s="8">
        <f t="shared" si="3"/>
        <v>0</v>
      </c>
      <c r="L9" s="40" t="e">
        <f t="shared" si="4"/>
        <v>#DIV/0!</v>
      </c>
    </row>
    <row r="10" spans="1:12" ht="16.5">
      <c r="A10" s="3">
        <v>77261</v>
      </c>
      <c r="B10" s="3"/>
      <c r="C10" s="10" t="s">
        <v>29</v>
      </c>
      <c r="D10" s="59">
        <v>2.13</v>
      </c>
      <c r="E10" s="60">
        <v>2.14</v>
      </c>
      <c r="F10" s="57">
        <f t="shared" si="0"/>
        <v>0.010000000000000231</v>
      </c>
      <c r="G10" s="58">
        <f t="shared" si="1"/>
        <v>0.004694835680751282</v>
      </c>
      <c r="H10" s="62"/>
      <c r="I10" s="9">
        <f t="shared" si="2"/>
        <v>0</v>
      </c>
      <c r="J10" s="7">
        <f t="shared" si="5"/>
        <v>0</v>
      </c>
      <c r="K10" s="8">
        <f t="shared" si="3"/>
        <v>0</v>
      </c>
      <c r="L10" s="40" t="e">
        <f t="shared" si="4"/>
        <v>#DIV/0!</v>
      </c>
    </row>
    <row r="11" spans="1:12" ht="16.5">
      <c r="A11" s="3">
        <v>77262</v>
      </c>
      <c r="B11" s="3"/>
      <c r="C11" s="10" t="s">
        <v>28</v>
      </c>
      <c r="D11" s="59">
        <v>3.17</v>
      </c>
      <c r="E11" s="60">
        <v>3.2</v>
      </c>
      <c r="F11" s="57">
        <f t="shared" si="0"/>
        <v>0.03000000000000025</v>
      </c>
      <c r="G11" s="58">
        <f t="shared" si="1"/>
        <v>0.009463722397476419</v>
      </c>
      <c r="H11" s="62"/>
      <c r="I11" s="9">
        <f t="shared" si="2"/>
        <v>0</v>
      </c>
      <c r="J11" s="7">
        <f t="shared" si="5"/>
        <v>0</v>
      </c>
      <c r="K11" s="8">
        <f t="shared" si="3"/>
        <v>0</v>
      </c>
      <c r="L11" s="40" t="e">
        <f t="shared" si="4"/>
        <v>#DIV/0!</v>
      </c>
    </row>
    <row r="12" spans="1:12" ht="16.5">
      <c r="A12" s="3">
        <v>77263</v>
      </c>
      <c r="B12" s="3"/>
      <c r="C12" s="10" t="s">
        <v>27</v>
      </c>
      <c r="D12" s="59">
        <v>4.64</v>
      </c>
      <c r="E12" s="60">
        <v>4.68</v>
      </c>
      <c r="F12" s="57">
        <f t="shared" si="0"/>
        <v>0.040000000000000036</v>
      </c>
      <c r="G12" s="58">
        <f t="shared" si="1"/>
        <v>0.008620689655172422</v>
      </c>
      <c r="H12" s="62"/>
      <c r="I12" s="9">
        <f t="shared" si="2"/>
        <v>0</v>
      </c>
      <c r="J12" s="7">
        <f t="shared" si="5"/>
        <v>0</v>
      </c>
      <c r="K12" s="8">
        <f t="shared" si="3"/>
        <v>0</v>
      </c>
      <c r="L12" s="40" t="e">
        <f t="shared" si="4"/>
        <v>#DIV/0!</v>
      </c>
    </row>
    <row r="13" spans="1:12" ht="16.5">
      <c r="A13" s="3">
        <v>77280</v>
      </c>
      <c r="B13" s="3"/>
      <c r="C13" s="10" t="s">
        <v>26</v>
      </c>
      <c r="D13" s="59">
        <v>7.59</v>
      </c>
      <c r="E13" s="60">
        <v>7.71</v>
      </c>
      <c r="F13" s="57">
        <f t="shared" si="0"/>
        <v>0.1200000000000001</v>
      </c>
      <c r="G13" s="58">
        <f t="shared" si="1"/>
        <v>0.01581027667984191</v>
      </c>
      <c r="H13" s="62"/>
      <c r="I13" s="9">
        <f t="shared" si="2"/>
        <v>0</v>
      </c>
      <c r="J13" s="7">
        <f t="shared" si="5"/>
        <v>0</v>
      </c>
      <c r="K13" s="8">
        <f t="shared" si="3"/>
        <v>0</v>
      </c>
      <c r="L13" s="40" t="e">
        <f t="shared" si="4"/>
        <v>#DIV/0!</v>
      </c>
    </row>
    <row r="14" spans="1:12" ht="16.5">
      <c r="A14" s="3">
        <v>77280</v>
      </c>
      <c r="B14" s="3">
        <v>26</v>
      </c>
      <c r="C14" s="10" t="s">
        <v>48</v>
      </c>
      <c r="D14" s="59">
        <v>1.01</v>
      </c>
      <c r="E14" s="60">
        <v>1.02</v>
      </c>
      <c r="F14" s="57">
        <f t="shared" si="0"/>
        <v>0.010000000000000009</v>
      </c>
      <c r="G14" s="58">
        <f t="shared" si="1"/>
        <v>0.00990099009900991</v>
      </c>
      <c r="H14" s="62"/>
      <c r="I14" s="9">
        <f t="shared" si="2"/>
        <v>0</v>
      </c>
      <c r="J14" s="7">
        <f t="shared" si="5"/>
        <v>0</v>
      </c>
      <c r="K14" s="8">
        <f t="shared" si="3"/>
        <v>0</v>
      </c>
      <c r="L14" s="40" t="e">
        <f t="shared" si="4"/>
        <v>#DIV/0!</v>
      </c>
    </row>
    <row r="15" spans="1:12" ht="16.5">
      <c r="A15" s="3">
        <v>77280</v>
      </c>
      <c r="B15" s="3" t="s">
        <v>35</v>
      </c>
      <c r="C15" s="10" t="s">
        <v>81</v>
      </c>
      <c r="D15" s="59">
        <v>6.58</v>
      </c>
      <c r="E15" s="60">
        <v>6.69</v>
      </c>
      <c r="F15" s="57">
        <f t="shared" si="0"/>
        <v>0.11000000000000032</v>
      </c>
      <c r="G15" s="58">
        <f t="shared" si="1"/>
        <v>0.016717325227963573</v>
      </c>
      <c r="H15" s="62"/>
      <c r="I15" s="9">
        <f t="shared" si="2"/>
        <v>0</v>
      </c>
      <c r="J15" s="7">
        <f t="shared" si="5"/>
        <v>0</v>
      </c>
      <c r="K15" s="8">
        <f t="shared" si="3"/>
        <v>0</v>
      </c>
      <c r="L15" s="40" t="e">
        <f t="shared" si="4"/>
        <v>#DIV/0!</v>
      </c>
    </row>
    <row r="16" spans="1:12" ht="16.5">
      <c r="A16" s="3">
        <v>77285</v>
      </c>
      <c r="B16" s="3"/>
      <c r="C16" s="10" t="s">
        <v>25</v>
      </c>
      <c r="D16" s="59">
        <v>11.96</v>
      </c>
      <c r="E16" s="60">
        <v>12.16</v>
      </c>
      <c r="F16" s="57">
        <f t="shared" si="0"/>
        <v>0.1999999999999993</v>
      </c>
      <c r="G16" s="58">
        <f t="shared" si="1"/>
        <v>0.016722408026755793</v>
      </c>
      <c r="H16" s="62"/>
      <c r="I16" s="9">
        <f t="shared" si="2"/>
        <v>0</v>
      </c>
      <c r="J16" s="7">
        <f t="shared" si="5"/>
        <v>0</v>
      </c>
      <c r="K16" s="8">
        <f t="shared" si="3"/>
        <v>0</v>
      </c>
      <c r="L16" s="40" t="e">
        <f t="shared" si="4"/>
        <v>#DIV/0!</v>
      </c>
    </row>
    <row r="17" spans="1:12" ht="16.5">
      <c r="A17" s="3">
        <v>77285</v>
      </c>
      <c r="B17" s="3">
        <v>26</v>
      </c>
      <c r="C17" s="10" t="s">
        <v>55</v>
      </c>
      <c r="D17" s="59">
        <v>1.52</v>
      </c>
      <c r="E17" s="60">
        <v>1.54</v>
      </c>
      <c r="F17" s="57">
        <f t="shared" si="0"/>
        <v>0.020000000000000018</v>
      </c>
      <c r="G17" s="58">
        <f t="shared" si="1"/>
        <v>0.013157894736842117</v>
      </c>
      <c r="H17" s="62"/>
      <c r="I17" s="9">
        <f t="shared" si="2"/>
        <v>0</v>
      </c>
      <c r="J17" s="7">
        <f t="shared" si="5"/>
        <v>0</v>
      </c>
      <c r="K17" s="8">
        <f t="shared" si="3"/>
        <v>0</v>
      </c>
      <c r="L17" s="40" t="e">
        <f t="shared" si="4"/>
        <v>#DIV/0!</v>
      </c>
    </row>
    <row r="18" spans="1:12" ht="16.5">
      <c r="A18" s="3">
        <v>77290</v>
      </c>
      <c r="B18" s="3"/>
      <c r="C18" s="10" t="s">
        <v>24</v>
      </c>
      <c r="D18" s="60">
        <v>14.29</v>
      </c>
      <c r="E18" s="60">
        <v>14.52</v>
      </c>
      <c r="F18" s="57">
        <f t="shared" si="0"/>
        <v>0.23000000000000043</v>
      </c>
      <c r="G18" s="58">
        <f t="shared" si="1"/>
        <v>0.01609517144856546</v>
      </c>
      <c r="H18" s="62"/>
      <c r="I18" s="9">
        <f t="shared" si="2"/>
        <v>0</v>
      </c>
      <c r="J18" s="7">
        <f t="shared" si="5"/>
        <v>0</v>
      </c>
      <c r="K18" s="8">
        <f t="shared" si="3"/>
        <v>0</v>
      </c>
      <c r="L18" s="40" t="e">
        <f t="shared" si="4"/>
        <v>#DIV/0!</v>
      </c>
    </row>
    <row r="19" spans="1:12" ht="16.5">
      <c r="A19" s="3">
        <v>77290</v>
      </c>
      <c r="B19" s="3">
        <v>26</v>
      </c>
      <c r="C19" s="10" t="s">
        <v>45</v>
      </c>
      <c r="D19" s="60">
        <v>2.25</v>
      </c>
      <c r="E19" s="60">
        <v>2.28</v>
      </c>
      <c r="F19" s="57">
        <f t="shared" si="0"/>
        <v>0.029999999999999805</v>
      </c>
      <c r="G19" s="58">
        <f t="shared" si="1"/>
        <v>0.013333333333333246</v>
      </c>
      <c r="H19" s="62"/>
      <c r="I19" s="9">
        <f t="shared" si="2"/>
        <v>0</v>
      </c>
      <c r="J19" s="7">
        <f t="shared" si="5"/>
        <v>0</v>
      </c>
      <c r="K19" s="8">
        <f t="shared" si="3"/>
        <v>0</v>
      </c>
      <c r="L19" s="40" t="e">
        <f t="shared" si="4"/>
        <v>#DIV/0!</v>
      </c>
    </row>
    <row r="20" spans="1:12" ht="16.5">
      <c r="A20" s="3">
        <v>77290</v>
      </c>
      <c r="B20" s="3" t="s">
        <v>35</v>
      </c>
      <c r="C20" s="10" t="s">
        <v>82</v>
      </c>
      <c r="D20" s="169">
        <v>12.04</v>
      </c>
      <c r="E20" s="60">
        <v>12.24</v>
      </c>
      <c r="F20" s="57">
        <f t="shared" si="0"/>
        <v>0.20000000000000107</v>
      </c>
      <c r="G20" s="58">
        <f t="shared" si="1"/>
        <v>0.01661129568106321</v>
      </c>
      <c r="H20" s="62"/>
      <c r="I20" s="9">
        <f t="shared" si="2"/>
        <v>0</v>
      </c>
      <c r="J20" s="7">
        <f t="shared" si="5"/>
        <v>0</v>
      </c>
      <c r="K20" s="8">
        <f t="shared" si="3"/>
        <v>0</v>
      </c>
      <c r="L20" s="40" t="e">
        <f t="shared" si="4"/>
        <v>#DIV/0!</v>
      </c>
    </row>
    <row r="21" spans="1:12" ht="16.5">
      <c r="A21" s="3">
        <v>77293</v>
      </c>
      <c r="B21" s="3"/>
      <c r="C21" s="10" t="s">
        <v>142</v>
      </c>
      <c r="D21" s="59">
        <v>12.99</v>
      </c>
      <c r="E21" s="60">
        <v>13.14</v>
      </c>
      <c r="F21" s="57">
        <f t="shared" si="0"/>
        <v>0.15000000000000036</v>
      </c>
      <c r="G21" s="58">
        <f t="shared" si="1"/>
        <v>0.011547344110854531</v>
      </c>
      <c r="H21" s="62"/>
      <c r="I21" s="9">
        <f t="shared" si="2"/>
        <v>0</v>
      </c>
      <c r="J21" s="7">
        <f t="shared" si="5"/>
        <v>0</v>
      </c>
      <c r="K21" s="8">
        <f t="shared" si="3"/>
        <v>0</v>
      </c>
      <c r="L21" s="40" t="e">
        <f t="shared" si="4"/>
        <v>#DIV/0!</v>
      </c>
    </row>
    <row r="22" spans="1:12" ht="16.5">
      <c r="A22" s="70" t="s">
        <v>141</v>
      </c>
      <c r="B22" s="3">
        <v>26</v>
      </c>
      <c r="C22" s="10" t="s">
        <v>142</v>
      </c>
      <c r="D22" s="60">
        <v>2.9</v>
      </c>
      <c r="E22" s="60">
        <v>2.92</v>
      </c>
      <c r="F22" s="57">
        <f t="shared" si="0"/>
        <v>0.020000000000000018</v>
      </c>
      <c r="G22" s="58">
        <f t="shared" si="1"/>
        <v>0.006896551724137937</v>
      </c>
      <c r="H22" s="62"/>
      <c r="I22" s="9">
        <f t="shared" si="2"/>
        <v>0</v>
      </c>
      <c r="J22" s="7">
        <f t="shared" si="5"/>
        <v>0</v>
      </c>
      <c r="K22" s="8">
        <f t="shared" si="3"/>
        <v>0</v>
      </c>
      <c r="L22" s="40" t="e">
        <f t="shared" si="4"/>
        <v>#DIV/0!</v>
      </c>
    </row>
    <row r="23" spans="1:12" ht="16.5">
      <c r="A23" s="70" t="s">
        <v>141</v>
      </c>
      <c r="B23" s="3" t="s">
        <v>35</v>
      </c>
      <c r="C23" s="10" t="s">
        <v>142</v>
      </c>
      <c r="D23" s="59">
        <v>10.09</v>
      </c>
      <c r="E23" s="60">
        <v>10.22</v>
      </c>
      <c r="F23" s="57">
        <f t="shared" si="0"/>
        <v>0.13000000000000078</v>
      </c>
      <c r="G23" s="58">
        <f t="shared" si="1"/>
        <v>0.012884043607532288</v>
      </c>
      <c r="H23" s="62"/>
      <c r="I23" s="9">
        <f t="shared" si="2"/>
        <v>0</v>
      </c>
      <c r="J23" s="7">
        <f t="shared" si="5"/>
        <v>0</v>
      </c>
      <c r="K23" s="8">
        <f t="shared" si="3"/>
        <v>0</v>
      </c>
      <c r="L23" s="40" t="e">
        <f t="shared" si="4"/>
        <v>#DIV/0!</v>
      </c>
    </row>
    <row r="24" spans="1:12" ht="16.5">
      <c r="A24" s="3">
        <v>77295</v>
      </c>
      <c r="B24" s="3"/>
      <c r="C24" s="10" t="s">
        <v>23</v>
      </c>
      <c r="D24" s="59">
        <v>13.68</v>
      </c>
      <c r="E24" s="60">
        <v>13.83</v>
      </c>
      <c r="F24" s="57">
        <f t="shared" si="0"/>
        <v>0.15000000000000036</v>
      </c>
      <c r="G24" s="58">
        <f t="shared" si="1"/>
        <v>0.01096491228070178</v>
      </c>
      <c r="H24" s="62"/>
      <c r="I24" s="9">
        <f t="shared" si="2"/>
        <v>0</v>
      </c>
      <c r="J24" s="7">
        <f t="shared" si="5"/>
        <v>0</v>
      </c>
      <c r="K24" s="8">
        <f t="shared" si="3"/>
        <v>0</v>
      </c>
      <c r="L24" s="40" t="e">
        <f t="shared" si="4"/>
        <v>#DIV/0!</v>
      </c>
    </row>
    <row r="25" spans="1:12" ht="16.5">
      <c r="A25" s="3">
        <v>77295</v>
      </c>
      <c r="B25" s="3">
        <v>26</v>
      </c>
      <c r="C25" s="10" t="s">
        <v>49</v>
      </c>
      <c r="D25" s="59">
        <v>6.22</v>
      </c>
      <c r="E25" s="60">
        <v>6.26</v>
      </c>
      <c r="F25" s="57">
        <f t="shared" si="0"/>
        <v>0.040000000000000036</v>
      </c>
      <c r="G25" s="58">
        <f t="shared" si="1"/>
        <v>0.006430868167202578</v>
      </c>
      <c r="H25" s="62"/>
      <c r="I25" s="9">
        <f t="shared" si="2"/>
        <v>0</v>
      </c>
      <c r="J25" s="7">
        <f t="shared" si="5"/>
        <v>0</v>
      </c>
      <c r="K25" s="8">
        <f t="shared" si="3"/>
        <v>0</v>
      </c>
      <c r="L25" s="40" t="e">
        <f t="shared" si="4"/>
        <v>#DIV/0!</v>
      </c>
    </row>
    <row r="26" spans="1:12" ht="16.5">
      <c r="A26" s="3" t="s">
        <v>109</v>
      </c>
      <c r="B26" s="3"/>
      <c r="C26" s="10" t="s">
        <v>108</v>
      </c>
      <c r="D26" s="59">
        <v>7.46</v>
      </c>
      <c r="E26" s="60">
        <v>7.57</v>
      </c>
      <c r="F26" s="57">
        <f t="shared" si="0"/>
        <v>0.11000000000000032</v>
      </c>
      <c r="G26" s="58">
        <f t="shared" si="1"/>
        <v>0.014745308310992</v>
      </c>
      <c r="H26" s="62"/>
      <c r="I26" s="9">
        <f t="shared" si="2"/>
        <v>0</v>
      </c>
      <c r="J26" s="7">
        <f t="shared" si="5"/>
        <v>0</v>
      </c>
      <c r="K26" s="8">
        <f t="shared" si="3"/>
        <v>0</v>
      </c>
      <c r="L26" s="40" t="e">
        <f t="shared" si="4"/>
        <v>#DIV/0!</v>
      </c>
    </row>
    <row r="27" spans="1:12" ht="16.5">
      <c r="A27" s="3">
        <v>77300</v>
      </c>
      <c r="B27" s="3"/>
      <c r="C27" s="10" t="s">
        <v>22</v>
      </c>
      <c r="D27" s="59">
        <v>1.77</v>
      </c>
      <c r="E27" s="129">
        <v>1.88</v>
      </c>
      <c r="F27" s="57">
        <f t="shared" si="0"/>
        <v>0.10999999999999988</v>
      </c>
      <c r="G27" s="58">
        <f t="shared" si="1"/>
        <v>0.06214689265536716</v>
      </c>
      <c r="H27" s="62"/>
      <c r="I27" s="9">
        <f t="shared" si="2"/>
        <v>0</v>
      </c>
      <c r="J27" s="7">
        <f t="shared" si="5"/>
        <v>0</v>
      </c>
      <c r="K27" s="8">
        <f t="shared" si="3"/>
        <v>0</v>
      </c>
      <c r="L27" s="40" t="e">
        <f t="shared" si="4"/>
        <v>#DIV/0!</v>
      </c>
    </row>
    <row r="28" spans="1:12" ht="16.5">
      <c r="A28" s="3">
        <v>77300</v>
      </c>
      <c r="B28" s="3">
        <v>26</v>
      </c>
      <c r="C28" s="10" t="s">
        <v>50</v>
      </c>
      <c r="D28" s="60">
        <v>0.9</v>
      </c>
      <c r="E28" s="60">
        <v>0.91</v>
      </c>
      <c r="F28" s="57">
        <f t="shared" si="0"/>
        <v>0.010000000000000009</v>
      </c>
      <c r="G28" s="58">
        <f t="shared" si="1"/>
        <v>0.01111111111111112</v>
      </c>
      <c r="H28" s="62"/>
      <c r="I28" s="9">
        <f t="shared" si="2"/>
        <v>0</v>
      </c>
      <c r="J28" s="7">
        <f t="shared" si="5"/>
        <v>0</v>
      </c>
      <c r="K28" s="8">
        <f t="shared" si="3"/>
        <v>0</v>
      </c>
      <c r="L28" s="40" t="e">
        <f t="shared" si="4"/>
        <v>#DIV/0!</v>
      </c>
    </row>
    <row r="29" spans="1:12" ht="16.5">
      <c r="A29" s="3">
        <v>77300</v>
      </c>
      <c r="B29" s="3" t="s">
        <v>35</v>
      </c>
      <c r="C29" s="10" t="s">
        <v>83</v>
      </c>
      <c r="D29" s="59">
        <v>0.87</v>
      </c>
      <c r="E29" s="99">
        <v>0.97</v>
      </c>
      <c r="F29" s="57">
        <f t="shared" si="0"/>
        <v>0.09999999999999998</v>
      </c>
      <c r="G29" s="58">
        <f t="shared" si="1"/>
        <v>0.11494252873563215</v>
      </c>
      <c r="H29" s="62"/>
      <c r="I29" s="9">
        <f t="shared" si="2"/>
        <v>0</v>
      </c>
      <c r="J29" s="7">
        <f t="shared" si="5"/>
        <v>0</v>
      </c>
      <c r="K29" s="8">
        <f t="shared" si="3"/>
        <v>0</v>
      </c>
      <c r="L29" s="40" t="e">
        <f t="shared" si="4"/>
        <v>#DIV/0!</v>
      </c>
    </row>
    <row r="30" spans="1:12" ht="16.5">
      <c r="A30" s="3">
        <v>77301</v>
      </c>
      <c r="B30" s="3"/>
      <c r="C30" s="10" t="s">
        <v>21</v>
      </c>
      <c r="D30" s="60">
        <v>54.29</v>
      </c>
      <c r="E30" s="60">
        <v>55.09</v>
      </c>
      <c r="F30" s="57">
        <f>+E30-D30</f>
        <v>0.8000000000000043</v>
      </c>
      <c r="G30" s="58">
        <f t="shared" si="1"/>
        <v>0.014735678762203063</v>
      </c>
      <c r="H30" s="62"/>
      <c r="I30" s="9">
        <f t="shared" si="2"/>
        <v>0</v>
      </c>
      <c r="J30" s="7">
        <f t="shared" si="5"/>
        <v>0</v>
      </c>
      <c r="K30" s="8">
        <f t="shared" si="3"/>
        <v>0</v>
      </c>
      <c r="L30" s="40" t="e">
        <f t="shared" si="4"/>
        <v>#DIV/0!</v>
      </c>
    </row>
    <row r="31" spans="1:12" ht="16.5">
      <c r="A31" s="3" t="s">
        <v>102</v>
      </c>
      <c r="B31" s="3"/>
      <c r="C31" s="10" t="s">
        <v>103</v>
      </c>
      <c r="D31" s="59">
        <v>11.57</v>
      </c>
      <c r="E31" s="60">
        <v>11.65</v>
      </c>
      <c r="F31" s="57">
        <f t="shared" si="0"/>
        <v>0.08000000000000007</v>
      </c>
      <c r="G31" s="58">
        <f t="shared" si="1"/>
        <v>0.006914433880726022</v>
      </c>
      <c r="H31" s="62"/>
      <c r="I31" s="9">
        <f t="shared" si="2"/>
        <v>0</v>
      </c>
      <c r="J31" s="7">
        <f t="shared" si="5"/>
        <v>0</v>
      </c>
      <c r="K31" s="8">
        <f t="shared" si="3"/>
        <v>0</v>
      </c>
      <c r="L31" s="40" t="e">
        <f t="shared" si="4"/>
        <v>#DIV/0!</v>
      </c>
    </row>
    <row r="32" spans="1:12" ht="16.5">
      <c r="A32" s="18">
        <v>77306</v>
      </c>
      <c r="B32" s="3"/>
      <c r="C32" s="10" t="s">
        <v>20</v>
      </c>
      <c r="D32" s="59">
        <v>4.07</v>
      </c>
      <c r="E32" s="60">
        <v>4.21</v>
      </c>
      <c r="F32" s="57">
        <f t="shared" si="0"/>
        <v>0.13999999999999968</v>
      </c>
      <c r="G32" s="58">
        <f t="shared" si="1"/>
        <v>0.034398034398034315</v>
      </c>
      <c r="H32" s="62"/>
      <c r="I32" s="9">
        <f t="shared" si="2"/>
        <v>0</v>
      </c>
      <c r="J32" s="7">
        <f t="shared" si="5"/>
        <v>0</v>
      </c>
      <c r="K32" s="8">
        <f t="shared" si="3"/>
        <v>0</v>
      </c>
      <c r="L32" s="40" t="e">
        <f t="shared" si="4"/>
        <v>#DIV/0!</v>
      </c>
    </row>
    <row r="33" spans="1:12" ht="16.5">
      <c r="A33" s="18">
        <v>77306</v>
      </c>
      <c r="B33" s="3">
        <v>26</v>
      </c>
      <c r="C33" s="10" t="s">
        <v>51</v>
      </c>
      <c r="D33" s="59">
        <v>2.02</v>
      </c>
      <c r="E33" s="60">
        <v>2.04</v>
      </c>
      <c r="F33" s="57">
        <f t="shared" si="0"/>
        <v>0.020000000000000018</v>
      </c>
      <c r="G33" s="58">
        <f t="shared" si="1"/>
        <v>0.00990099009900991</v>
      </c>
      <c r="H33" s="62"/>
      <c r="I33" s="9">
        <f t="shared" si="2"/>
        <v>0</v>
      </c>
      <c r="J33" s="7">
        <f t="shared" si="5"/>
        <v>0</v>
      </c>
      <c r="K33" s="8">
        <f t="shared" si="3"/>
        <v>0</v>
      </c>
      <c r="L33" s="40" t="e">
        <f t="shared" si="4"/>
        <v>#DIV/0!</v>
      </c>
    </row>
    <row r="34" spans="1:12" ht="16.5">
      <c r="A34" s="18">
        <v>77306</v>
      </c>
      <c r="B34" s="3" t="s">
        <v>35</v>
      </c>
      <c r="C34" s="10" t="s">
        <v>110</v>
      </c>
      <c r="D34" s="59">
        <v>2.05</v>
      </c>
      <c r="E34" s="60">
        <v>2.17</v>
      </c>
      <c r="F34" s="57">
        <f t="shared" si="0"/>
        <v>0.1200000000000001</v>
      </c>
      <c r="G34" s="58">
        <f t="shared" si="1"/>
        <v>0.05853658536585372</v>
      </c>
      <c r="H34" s="62"/>
      <c r="I34" s="9">
        <f t="shared" si="2"/>
        <v>0</v>
      </c>
      <c r="J34" s="7">
        <f t="shared" si="5"/>
        <v>0</v>
      </c>
      <c r="K34" s="8">
        <f t="shared" si="3"/>
        <v>0</v>
      </c>
      <c r="L34" s="40" t="e">
        <f t="shared" si="4"/>
        <v>#DIV/0!</v>
      </c>
    </row>
    <row r="35" spans="1:12" ht="16.5">
      <c r="A35" s="18">
        <v>77307</v>
      </c>
      <c r="B35" s="3"/>
      <c r="C35" s="10" t="s">
        <v>19</v>
      </c>
      <c r="D35" s="59">
        <v>7.97</v>
      </c>
      <c r="E35" s="60">
        <v>8.14</v>
      </c>
      <c r="F35" s="57">
        <f t="shared" si="0"/>
        <v>0.17000000000000082</v>
      </c>
      <c r="G35" s="58">
        <f t="shared" si="1"/>
        <v>0.02132998745294866</v>
      </c>
      <c r="H35" s="62"/>
      <c r="I35" s="9">
        <f t="shared" si="2"/>
        <v>0</v>
      </c>
      <c r="J35" s="7">
        <f t="shared" si="5"/>
        <v>0</v>
      </c>
      <c r="K35" s="8">
        <f t="shared" si="3"/>
        <v>0</v>
      </c>
      <c r="L35" s="40" t="e">
        <f t="shared" si="4"/>
        <v>#DIV/0!</v>
      </c>
    </row>
    <row r="36" spans="1:12" ht="16.5">
      <c r="A36" s="18">
        <v>77307</v>
      </c>
      <c r="B36" s="3">
        <v>26</v>
      </c>
      <c r="C36" s="10" t="s">
        <v>90</v>
      </c>
      <c r="D36" s="59">
        <v>4.21</v>
      </c>
      <c r="E36" s="60">
        <v>4.23</v>
      </c>
      <c r="F36" s="57">
        <f t="shared" si="0"/>
        <v>0.020000000000000462</v>
      </c>
      <c r="G36" s="58">
        <f t="shared" si="1"/>
        <v>0.004750593824228138</v>
      </c>
      <c r="H36" s="62"/>
      <c r="I36" s="9">
        <f t="shared" si="2"/>
        <v>0</v>
      </c>
      <c r="J36" s="7">
        <f t="shared" si="5"/>
        <v>0</v>
      </c>
      <c r="K36" s="8">
        <f t="shared" si="3"/>
        <v>0</v>
      </c>
      <c r="L36" s="40" t="e">
        <f t="shared" si="4"/>
        <v>#DIV/0!</v>
      </c>
    </row>
    <row r="37" spans="1:12" ht="16.5">
      <c r="A37" s="18">
        <v>77307</v>
      </c>
      <c r="B37" s="3" t="s">
        <v>35</v>
      </c>
      <c r="C37" s="10" t="s">
        <v>91</v>
      </c>
      <c r="D37" s="60">
        <v>3.76</v>
      </c>
      <c r="E37" s="60">
        <v>3.91</v>
      </c>
      <c r="F37" s="57">
        <f t="shared" si="0"/>
        <v>0.15000000000000036</v>
      </c>
      <c r="G37" s="58">
        <f t="shared" si="1"/>
        <v>0.039893617021276695</v>
      </c>
      <c r="H37" s="62"/>
      <c r="I37" s="9">
        <f t="shared" si="2"/>
        <v>0</v>
      </c>
      <c r="J37" s="7">
        <f t="shared" si="5"/>
        <v>0</v>
      </c>
      <c r="K37" s="8">
        <f t="shared" si="3"/>
        <v>0</v>
      </c>
      <c r="L37" s="40" t="e">
        <f t="shared" si="4"/>
        <v>#DIV/0!</v>
      </c>
    </row>
    <row r="38" spans="1:12" ht="16.5">
      <c r="A38" s="18">
        <v>77316</v>
      </c>
      <c r="B38" s="3"/>
      <c r="C38" s="10" t="s">
        <v>57</v>
      </c>
      <c r="D38" s="59">
        <v>5.22</v>
      </c>
      <c r="E38" s="60">
        <v>5.32</v>
      </c>
      <c r="F38" s="57">
        <f t="shared" si="0"/>
        <v>0.10000000000000053</v>
      </c>
      <c r="G38" s="58">
        <f t="shared" si="1"/>
        <v>0.019157088122605467</v>
      </c>
      <c r="H38" s="62"/>
      <c r="I38" s="9">
        <f t="shared" si="2"/>
        <v>0</v>
      </c>
      <c r="J38" s="7">
        <f t="shared" si="5"/>
        <v>0</v>
      </c>
      <c r="K38" s="8">
        <f t="shared" si="3"/>
        <v>0</v>
      </c>
      <c r="L38" s="40" t="e">
        <f t="shared" si="4"/>
        <v>#DIV/0!</v>
      </c>
    </row>
    <row r="39" spans="1:12" ht="16.5">
      <c r="A39" s="18">
        <v>77317</v>
      </c>
      <c r="B39" s="3"/>
      <c r="C39" s="10" t="s">
        <v>58</v>
      </c>
      <c r="D39" s="59">
        <v>6.83</v>
      </c>
      <c r="E39" s="60">
        <v>6.92</v>
      </c>
      <c r="F39" s="57">
        <f t="shared" si="0"/>
        <v>0.08999999999999986</v>
      </c>
      <c r="G39" s="58">
        <f t="shared" si="1"/>
        <v>0.013177159590043903</v>
      </c>
      <c r="H39" s="62"/>
      <c r="I39" s="9">
        <f t="shared" si="2"/>
        <v>0</v>
      </c>
      <c r="J39" s="7">
        <f t="shared" si="5"/>
        <v>0</v>
      </c>
      <c r="K39" s="8">
        <f t="shared" si="3"/>
        <v>0</v>
      </c>
      <c r="L39" s="40" t="e">
        <f t="shared" si="4"/>
        <v>#DIV/0!</v>
      </c>
    </row>
    <row r="40" spans="1:12" ht="16.5">
      <c r="A40" s="18">
        <v>77318</v>
      </c>
      <c r="B40" s="3"/>
      <c r="C40" s="10" t="s">
        <v>17</v>
      </c>
      <c r="D40" s="59">
        <v>9.87</v>
      </c>
      <c r="E40" s="60">
        <v>10</v>
      </c>
      <c r="F40" s="57">
        <f t="shared" si="0"/>
        <v>0.13000000000000078</v>
      </c>
      <c r="G40" s="58">
        <f t="shared" si="1"/>
        <v>0.013171225937183464</v>
      </c>
      <c r="H40" s="62"/>
      <c r="I40" s="9">
        <f t="shared" si="2"/>
        <v>0</v>
      </c>
      <c r="J40" s="7">
        <f t="shared" si="5"/>
        <v>0</v>
      </c>
      <c r="K40" s="8">
        <f t="shared" si="3"/>
        <v>0</v>
      </c>
      <c r="L40" s="40" t="e">
        <f t="shared" si="4"/>
        <v>#DIV/0!</v>
      </c>
    </row>
    <row r="41" spans="1:12" ht="16.5">
      <c r="A41" s="3">
        <v>77321</v>
      </c>
      <c r="B41" s="3"/>
      <c r="C41" s="10" t="s">
        <v>18</v>
      </c>
      <c r="D41" s="59">
        <v>2.58</v>
      </c>
      <c r="E41" s="60">
        <v>2.62</v>
      </c>
      <c r="F41" s="57">
        <f t="shared" si="0"/>
        <v>0.040000000000000036</v>
      </c>
      <c r="G41" s="58">
        <f t="shared" si="1"/>
        <v>0.015503875968992262</v>
      </c>
      <c r="H41" s="62"/>
      <c r="I41" s="9">
        <f>35.8441*D41*H41</f>
        <v>0</v>
      </c>
      <c r="J41" s="7">
        <f t="shared" si="5"/>
        <v>0</v>
      </c>
      <c r="K41" s="8">
        <f t="shared" si="3"/>
        <v>0</v>
      </c>
      <c r="L41" s="40" t="e">
        <f t="shared" si="4"/>
        <v>#DIV/0!</v>
      </c>
    </row>
    <row r="42" spans="1:12" ht="16.5">
      <c r="A42" s="18">
        <v>77331</v>
      </c>
      <c r="B42" s="3"/>
      <c r="C42" s="10" t="s">
        <v>16</v>
      </c>
      <c r="D42" s="59">
        <v>1.79</v>
      </c>
      <c r="E42" s="99">
        <v>1.8</v>
      </c>
      <c r="F42" s="57">
        <f t="shared" si="0"/>
        <v>0.010000000000000009</v>
      </c>
      <c r="G42" s="58">
        <f t="shared" si="1"/>
        <v>0.005586592178770954</v>
      </c>
      <c r="H42" s="62"/>
      <c r="I42" s="9">
        <f t="shared" si="2"/>
        <v>0</v>
      </c>
      <c r="J42" s="7">
        <f t="shared" si="5"/>
        <v>0</v>
      </c>
      <c r="K42" s="8">
        <f t="shared" si="3"/>
        <v>0</v>
      </c>
      <c r="L42" s="40" t="e">
        <f t="shared" si="4"/>
        <v>#DIV/0!</v>
      </c>
    </row>
    <row r="43" spans="1:12" ht="16.5">
      <c r="A43" s="18">
        <v>77331</v>
      </c>
      <c r="B43" s="3">
        <v>26</v>
      </c>
      <c r="C43" s="10" t="s">
        <v>92</v>
      </c>
      <c r="D43" s="59">
        <v>1.26</v>
      </c>
      <c r="E43" s="60">
        <v>1.27</v>
      </c>
      <c r="F43" s="57">
        <f t="shared" si="0"/>
        <v>0.010000000000000009</v>
      </c>
      <c r="G43" s="58">
        <f t="shared" si="1"/>
        <v>0.007936507936507943</v>
      </c>
      <c r="H43" s="62"/>
      <c r="I43" s="9">
        <f t="shared" si="2"/>
        <v>0</v>
      </c>
      <c r="J43" s="7">
        <f t="shared" si="5"/>
        <v>0</v>
      </c>
      <c r="K43" s="8">
        <f t="shared" si="3"/>
        <v>0</v>
      </c>
      <c r="L43" s="40" t="e">
        <f t="shared" si="4"/>
        <v>#DIV/0!</v>
      </c>
    </row>
    <row r="44" spans="1:12" ht="16.5">
      <c r="A44" s="18">
        <v>77331</v>
      </c>
      <c r="B44" s="3" t="s">
        <v>35</v>
      </c>
      <c r="C44" s="81" t="s">
        <v>93</v>
      </c>
      <c r="D44" s="59">
        <v>0.53</v>
      </c>
      <c r="E44" s="60">
        <v>0.53</v>
      </c>
      <c r="F44" s="57">
        <f t="shared" si="0"/>
        <v>0</v>
      </c>
      <c r="G44" s="58">
        <f t="shared" si="1"/>
        <v>0</v>
      </c>
      <c r="H44" s="62"/>
      <c r="I44" s="9">
        <f>35.8441*D44*H44</f>
        <v>0</v>
      </c>
      <c r="J44" s="7">
        <f t="shared" si="5"/>
        <v>0</v>
      </c>
      <c r="K44" s="8">
        <f t="shared" si="3"/>
        <v>0</v>
      </c>
      <c r="L44" s="130" t="e">
        <f t="shared" si="4"/>
        <v>#DIV/0!</v>
      </c>
    </row>
    <row r="45" spans="1:12" ht="16.5">
      <c r="A45" s="3">
        <v>77332</v>
      </c>
      <c r="B45" s="3"/>
      <c r="C45" s="10" t="s">
        <v>15</v>
      </c>
      <c r="D45" s="56">
        <v>2.31</v>
      </c>
      <c r="E45" s="60">
        <v>2.35</v>
      </c>
      <c r="F45" s="57">
        <f>E45-D45</f>
        <v>0.040000000000000036</v>
      </c>
      <c r="G45" s="58">
        <f>F45/D45</f>
        <v>0.01731601731601733</v>
      </c>
      <c r="H45" s="62"/>
      <c r="I45" s="9">
        <f>35.8441*D45*H45</f>
        <v>0</v>
      </c>
      <c r="J45" s="7">
        <f t="shared" si="5"/>
        <v>0</v>
      </c>
      <c r="K45" s="8">
        <f>J45-I45</f>
        <v>0</v>
      </c>
      <c r="L45" s="40" t="e">
        <f>K45/I45</f>
        <v>#DIV/0!</v>
      </c>
    </row>
    <row r="46" spans="1:12" ht="16.5">
      <c r="A46" s="3">
        <v>77332</v>
      </c>
      <c r="B46" s="3">
        <v>26</v>
      </c>
      <c r="C46" s="10" t="s">
        <v>46</v>
      </c>
      <c r="D46" s="61">
        <v>0.79</v>
      </c>
      <c r="E46" s="60">
        <v>0.8</v>
      </c>
      <c r="F46" s="57">
        <f>E46-D46</f>
        <v>0.010000000000000009</v>
      </c>
      <c r="G46" s="58">
        <f>F46/D46</f>
        <v>0.012658227848101276</v>
      </c>
      <c r="H46" s="62"/>
      <c r="I46" s="9">
        <f>35.8441*D46*H46</f>
        <v>0</v>
      </c>
      <c r="J46" s="7">
        <f t="shared" si="5"/>
        <v>0</v>
      </c>
      <c r="K46" s="8">
        <f>J46-I46</f>
        <v>0</v>
      </c>
      <c r="L46" s="40" t="e">
        <f>K46/I46</f>
        <v>#DIV/0!</v>
      </c>
    </row>
    <row r="47" spans="1:13" ht="16.5">
      <c r="A47" s="3">
        <v>77333</v>
      </c>
      <c r="B47" s="3"/>
      <c r="C47" s="10" t="s">
        <v>14</v>
      </c>
      <c r="D47" s="56">
        <v>1.48</v>
      </c>
      <c r="E47" s="60">
        <v>1.5</v>
      </c>
      <c r="F47" s="57">
        <f>E47-D47</f>
        <v>0.020000000000000018</v>
      </c>
      <c r="G47" s="58">
        <f>F47/D47</f>
        <v>0.013513513513513526</v>
      </c>
      <c r="H47" s="62"/>
      <c r="I47" s="9">
        <f>35.8441*D47*H47</f>
        <v>0</v>
      </c>
      <c r="J47" s="7">
        <f t="shared" si="5"/>
        <v>0</v>
      </c>
      <c r="K47" s="8">
        <f>J47-I47</f>
        <v>0</v>
      </c>
      <c r="L47" s="40" t="e">
        <f>K47/I47</f>
        <v>#DIV/0!</v>
      </c>
      <c r="M47" s="131">
        <f>SUM(K4:K47)</f>
        <v>0</v>
      </c>
    </row>
    <row r="49" spans="1:12" ht="15">
      <c r="A49" s="168" t="s">
        <v>170</v>
      </c>
      <c r="B49" s="11"/>
      <c r="C49" s="12"/>
      <c r="D49" s="32" t="s">
        <v>113</v>
      </c>
      <c r="E49" s="65" t="s">
        <v>118</v>
      </c>
      <c r="F49" s="34" t="s">
        <v>117</v>
      </c>
      <c r="G49" s="34" t="s">
        <v>117</v>
      </c>
      <c r="H49" s="83" t="s">
        <v>115</v>
      </c>
      <c r="I49" s="13" t="s">
        <v>39</v>
      </c>
      <c r="J49" s="50" t="s">
        <v>39</v>
      </c>
      <c r="K49" s="34" t="s">
        <v>117</v>
      </c>
      <c r="L49" s="34" t="s">
        <v>117</v>
      </c>
    </row>
    <row r="50" spans="1:12" ht="15">
      <c r="A50" s="11"/>
      <c r="B50" s="11"/>
      <c r="C50" s="11"/>
      <c r="D50" s="13" t="s">
        <v>37</v>
      </c>
      <c r="E50" s="50" t="s">
        <v>37</v>
      </c>
      <c r="F50" s="50" t="s">
        <v>53</v>
      </c>
      <c r="G50" s="50" t="s">
        <v>54</v>
      </c>
      <c r="H50" s="84" t="s">
        <v>31</v>
      </c>
      <c r="I50" s="64" t="s">
        <v>114</v>
      </c>
      <c r="J50" s="52" t="s">
        <v>116</v>
      </c>
      <c r="K50" s="50" t="s">
        <v>41</v>
      </c>
      <c r="L50" s="50" t="s">
        <v>41</v>
      </c>
    </row>
    <row r="51" spans="1:12" ht="15">
      <c r="A51" s="14" t="s">
        <v>33</v>
      </c>
      <c r="B51" s="14"/>
      <c r="C51" s="15" t="s">
        <v>34</v>
      </c>
      <c r="D51" s="16" t="s">
        <v>36</v>
      </c>
      <c r="E51" s="51" t="s">
        <v>36</v>
      </c>
      <c r="F51" s="51" t="s">
        <v>38</v>
      </c>
      <c r="G51" s="51" t="s">
        <v>38</v>
      </c>
      <c r="H51" s="85" t="s">
        <v>32</v>
      </c>
      <c r="I51" s="16" t="s">
        <v>40</v>
      </c>
      <c r="J51" s="51" t="s">
        <v>40</v>
      </c>
      <c r="K51" s="51" t="s">
        <v>42</v>
      </c>
      <c r="L51" s="51" t="s">
        <v>100</v>
      </c>
    </row>
    <row r="52" spans="1:12" ht="16.5">
      <c r="A52" s="3">
        <v>77334</v>
      </c>
      <c r="B52" s="3"/>
      <c r="C52" s="10" t="s">
        <v>13</v>
      </c>
      <c r="D52" s="56">
        <v>4.26</v>
      </c>
      <c r="E52" s="61">
        <v>4.3</v>
      </c>
      <c r="F52" s="57">
        <f aca="true" t="shared" si="6" ref="F52:F115">E52-D52</f>
        <v>0.040000000000000036</v>
      </c>
      <c r="G52" s="58">
        <f aca="true" t="shared" si="7" ref="G52:G115">F52/D52</f>
        <v>0.009389671361502356</v>
      </c>
      <c r="H52" s="62"/>
      <c r="I52" s="5">
        <f aca="true" t="shared" si="8" ref="I52:I115">35.8441*D52*H52</f>
        <v>0</v>
      </c>
      <c r="J52" s="6">
        <f aca="true" t="shared" si="9" ref="J52:J100">35.8279*E52*H52</f>
        <v>0</v>
      </c>
      <c r="K52" s="44">
        <f aca="true" t="shared" si="10" ref="K52:K84">J52-I52</f>
        <v>0</v>
      </c>
      <c r="L52" s="40" t="e">
        <f aca="true" t="shared" si="11" ref="L52:L100">K52/I52</f>
        <v>#DIV/0!</v>
      </c>
    </row>
    <row r="53" spans="1:12" ht="16.5">
      <c r="A53" s="3">
        <v>77334</v>
      </c>
      <c r="B53" s="3" t="s">
        <v>35</v>
      </c>
      <c r="C53" s="10" t="s">
        <v>94</v>
      </c>
      <c r="D53" s="61">
        <v>2.47</v>
      </c>
      <c r="E53" s="61">
        <v>2.49</v>
      </c>
      <c r="F53" s="57">
        <f t="shared" si="6"/>
        <v>0.020000000000000018</v>
      </c>
      <c r="G53" s="58">
        <f t="shared" si="7"/>
        <v>0.008097165991902841</v>
      </c>
      <c r="H53" s="62"/>
      <c r="I53" s="9">
        <f t="shared" si="8"/>
        <v>0</v>
      </c>
      <c r="J53" s="7">
        <f t="shared" si="9"/>
        <v>0</v>
      </c>
      <c r="K53" s="8">
        <f t="shared" si="10"/>
        <v>0</v>
      </c>
      <c r="L53" s="40" t="e">
        <f t="shared" si="11"/>
        <v>#DIV/0!</v>
      </c>
    </row>
    <row r="54" spans="1:12" ht="16.5">
      <c r="A54" s="3">
        <v>77334</v>
      </c>
      <c r="B54" s="3">
        <v>26</v>
      </c>
      <c r="C54" s="10" t="s">
        <v>52</v>
      </c>
      <c r="D54" s="56">
        <v>1.79</v>
      </c>
      <c r="E54" s="61">
        <v>1.81</v>
      </c>
      <c r="F54" s="57">
        <f t="shared" si="6"/>
        <v>0.020000000000000018</v>
      </c>
      <c r="G54" s="58">
        <f t="shared" si="7"/>
        <v>0.011173184357541908</v>
      </c>
      <c r="H54" s="62"/>
      <c r="I54" s="9">
        <f t="shared" si="8"/>
        <v>0</v>
      </c>
      <c r="J54" s="7">
        <f t="shared" si="9"/>
        <v>0</v>
      </c>
      <c r="K54" s="8">
        <f t="shared" si="10"/>
        <v>0</v>
      </c>
      <c r="L54" s="40" t="e">
        <f t="shared" si="11"/>
        <v>#DIV/0!</v>
      </c>
    </row>
    <row r="55" spans="1:12" ht="16.5">
      <c r="A55" s="3">
        <v>77336</v>
      </c>
      <c r="B55" s="3"/>
      <c r="C55" s="10" t="s">
        <v>12</v>
      </c>
      <c r="D55" s="61">
        <v>2.15</v>
      </c>
      <c r="E55" s="61">
        <v>2.24</v>
      </c>
      <c r="F55" s="57">
        <f t="shared" si="6"/>
        <v>0.0900000000000003</v>
      </c>
      <c r="G55" s="58">
        <f t="shared" si="7"/>
        <v>0.041860465116279215</v>
      </c>
      <c r="H55" s="62"/>
      <c r="I55" s="9">
        <f t="shared" si="8"/>
        <v>0</v>
      </c>
      <c r="J55" s="7">
        <f t="shared" si="9"/>
        <v>0</v>
      </c>
      <c r="K55" s="8">
        <f t="shared" si="10"/>
        <v>0</v>
      </c>
      <c r="L55" s="40" t="e">
        <f t="shared" si="11"/>
        <v>#DIV/0!</v>
      </c>
    </row>
    <row r="56" spans="1:12" ht="16.5">
      <c r="A56" s="3">
        <v>77338</v>
      </c>
      <c r="B56" s="3"/>
      <c r="C56" s="10" t="s">
        <v>69</v>
      </c>
      <c r="D56" s="56">
        <v>14.15</v>
      </c>
      <c r="E56" s="61">
        <v>14.32</v>
      </c>
      <c r="F56" s="57">
        <f t="shared" si="6"/>
        <v>0.16999999999999993</v>
      </c>
      <c r="G56" s="58">
        <f t="shared" si="7"/>
        <v>0.01201413427561837</v>
      </c>
      <c r="H56" s="62"/>
      <c r="I56" s="9">
        <f t="shared" si="8"/>
        <v>0</v>
      </c>
      <c r="J56" s="7">
        <f t="shared" si="9"/>
        <v>0</v>
      </c>
      <c r="K56" s="8">
        <f t="shared" si="10"/>
        <v>0</v>
      </c>
      <c r="L56" s="40" t="e">
        <f t="shared" si="11"/>
        <v>#DIV/0!</v>
      </c>
    </row>
    <row r="57" spans="1:12" ht="16.5">
      <c r="A57" s="3" t="s">
        <v>105</v>
      </c>
      <c r="B57" s="3"/>
      <c r="C57" s="10" t="s">
        <v>104</v>
      </c>
      <c r="D57" s="56">
        <v>6.22</v>
      </c>
      <c r="E57" s="61">
        <v>6.26</v>
      </c>
      <c r="F57" s="57">
        <f t="shared" si="6"/>
        <v>0.040000000000000036</v>
      </c>
      <c r="G57" s="58">
        <f t="shared" si="7"/>
        <v>0.006430868167202578</v>
      </c>
      <c r="H57" s="62"/>
      <c r="I57" s="9">
        <f t="shared" si="8"/>
        <v>0</v>
      </c>
      <c r="J57" s="7">
        <f t="shared" si="9"/>
        <v>0</v>
      </c>
      <c r="K57" s="8">
        <f t="shared" si="10"/>
        <v>0</v>
      </c>
      <c r="L57" s="40" t="e">
        <f t="shared" si="11"/>
        <v>#DIV/0!</v>
      </c>
    </row>
    <row r="58" spans="1:12" ht="16.5">
      <c r="A58" s="3">
        <v>77370</v>
      </c>
      <c r="B58" s="3"/>
      <c r="C58" s="10" t="s">
        <v>11</v>
      </c>
      <c r="D58" s="56">
        <v>3.27</v>
      </c>
      <c r="E58" s="61">
        <v>3.43</v>
      </c>
      <c r="F58" s="57">
        <f t="shared" si="6"/>
        <v>0.16000000000000014</v>
      </c>
      <c r="G58" s="58">
        <f t="shared" si="7"/>
        <v>0.04892966360856273</v>
      </c>
      <c r="H58" s="62"/>
      <c r="I58" s="9">
        <f t="shared" si="8"/>
        <v>0</v>
      </c>
      <c r="J58" s="7">
        <f t="shared" si="9"/>
        <v>0</v>
      </c>
      <c r="K58" s="8">
        <f t="shared" si="10"/>
        <v>0</v>
      </c>
      <c r="L58" s="40" t="e">
        <f t="shared" si="11"/>
        <v>#DIV/0!</v>
      </c>
    </row>
    <row r="59" spans="1:12" ht="16.5">
      <c r="A59" s="18">
        <v>77372</v>
      </c>
      <c r="B59" s="3"/>
      <c r="C59" s="10" t="s">
        <v>96</v>
      </c>
      <c r="D59" s="56">
        <v>29.73</v>
      </c>
      <c r="E59" s="61">
        <v>30.25</v>
      </c>
      <c r="F59" s="57">
        <f t="shared" si="6"/>
        <v>0.5199999999999996</v>
      </c>
      <c r="G59" s="58">
        <f t="shared" si="7"/>
        <v>0.01749075008409013</v>
      </c>
      <c r="H59" s="62"/>
      <c r="I59" s="9">
        <f t="shared" si="8"/>
        <v>0</v>
      </c>
      <c r="J59" s="7">
        <f t="shared" si="9"/>
        <v>0</v>
      </c>
      <c r="K59" s="8">
        <f t="shared" si="10"/>
        <v>0</v>
      </c>
      <c r="L59" s="40" t="e">
        <f t="shared" si="11"/>
        <v>#DIV/0!</v>
      </c>
    </row>
    <row r="60" spans="1:12" ht="16.5">
      <c r="A60" s="18">
        <v>77373</v>
      </c>
      <c r="B60" s="100"/>
      <c r="C60" s="10" t="s">
        <v>97</v>
      </c>
      <c r="D60" s="56">
        <v>37.75</v>
      </c>
      <c r="E60" s="103">
        <v>38.44</v>
      </c>
      <c r="F60" s="57">
        <f t="shared" si="6"/>
        <v>0.6899999999999977</v>
      </c>
      <c r="G60" s="58">
        <f t="shared" si="7"/>
        <v>0.01827814569536418</v>
      </c>
      <c r="H60" s="62"/>
      <c r="I60" s="9">
        <f t="shared" si="8"/>
        <v>0</v>
      </c>
      <c r="J60" s="7">
        <f t="shared" si="9"/>
        <v>0</v>
      </c>
      <c r="K60" s="8">
        <f t="shared" si="10"/>
        <v>0</v>
      </c>
      <c r="L60" s="40" t="e">
        <f t="shared" si="11"/>
        <v>#DIV/0!</v>
      </c>
    </row>
    <row r="61" spans="1:12" ht="16.5">
      <c r="A61" s="18">
        <v>77399</v>
      </c>
      <c r="B61" s="3"/>
      <c r="C61" s="10" t="s">
        <v>99</v>
      </c>
      <c r="D61" s="60">
        <v>0</v>
      </c>
      <c r="E61" s="61">
        <v>0</v>
      </c>
      <c r="F61" s="57">
        <f t="shared" si="6"/>
        <v>0</v>
      </c>
      <c r="G61" s="58" t="e">
        <f t="shared" si="7"/>
        <v>#DIV/0!</v>
      </c>
      <c r="H61" s="62"/>
      <c r="I61" s="9">
        <f t="shared" si="8"/>
        <v>0</v>
      </c>
      <c r="J61" s="7">
        <f t="shared" si="9"/>
        <v>0</v>
      </c>
      <c r="K61" s="8">
        <f t="shared" si="10"/>
        <v>0</v>
      </c>
      <c r="L61" s="40" t="e">
        <f t="shared" si="11"/>
        <v>#DIV/0!</v>
      </c>
    </row>
    <row r="62" spans="1:12" ht="16.5">
      <c r="A62" s="18">
        <v>77401</v>
      </c>
      <c r="B62" s="3"/>
      <c r="C62" s="81" t="s">
        <v>143</v>
      </c>
      <c r="D62" s="60">
        <v>0.58</v>
      </c>
      <c r="E62" s="61">
        <v>0.69</v>
      </c>
      <c r="F62" s="57">
        <f>E62-D62</f>
        <v>0.10999999999999999</v>
      </c>
      <c r="G62" s="132">
        <f>F62/D62</f>
        <v>0.1896551724137931</v>
      </c>
      <c r="H62" s="62"/>
      <c r="I62" s="9">
        <f t="shared" si="8"/>
        <v>0</v>
      </c>
      <c r="J62" s="7">
        <f t="shared" si="9"/>
        <v>0</v>
      </c>
      <c r="K62" s="8">
        <f t="shared" si="10"/>
        <v>0</v>
      </c>
      <c r="L62" s="40" t="e">
        <f t="shared" si="11"/>
        <v>#DIV/0!</v>
      </c>
    </row>
    <row r="63" spans="1:12" ht="16.5">
      <c r="A63" s="3">
        <v>77417</v>
      </c>
      <c r="B63" s="3"/>
      <c r="C63" s="10" t="s">
        <v>4</v>
      </c>
      <c r="D63" s="75">
        <v>0.3</v>
      </c>
      <c r="E63" s="61">
        <v>0.31</v>
      </c>
      <c r="F63" s="57">
        <f t="shared" si="6"/>
        <v>0.010000000000000009</v>
      </c>
      <c r="G63" s="58">
        <f t="shared" si="7"/>
        <v>0.03333333333333337</v>
      </c>
      <c r="H63" s="62"/>
      <c r="I63" s="9">
        <f t="shared" si="8"/>
        <v>0</v>
      </c>
      <c r="J63" s="7">
        <f t="shared" si="9"/>
        <v>0</v>
      </c>
      <c r="K63" s="8">
        <f t="shared" si="10"/>
        <v>0</v>
      </c>
      <c r="L63" s="40" t="e">
        <f t="shared" si="11"/>
        <v>#DIV/0!</v>
      </c>
    </row>
    <row r="64" spans="1:12" ht="16.5">
      <c r="A64" s="3">
        <v>77427</v>
      </c>
      <c r="B64" s="3"/>
      <c r="C64" s="10" t="s">
        <v>2</v>
      </c>
      <c r="D64" s="61">
        <v>5.22</v>
      </c>
      <c r="E64" s="61">
        <v>5.24</v>
      </c>
      <c r="F64" s="57">
        <f t="shared" si="6"/>
        <v>0.020000000000000462</v>
      </c>
      <c r="G64" s="58">
        <f t="shared" si="7"/>
        <v>0.0038314176245211615</v>
      </c>
      <c r="H64" s="62"/>
      <c r="I64" s="9">
        <f t="shared" si="8"/>
        <v>0</v>
      </c>
      <c r="J64" s="7">
        <f t="shared" si="9"/>
        <v>0</v>
      </c>
      <c r="K64" s="8">
        <f t="shared" si="10"/>
        <v>0</v>
      </c>
      <c r="L64" s="40" t="e">
        <f t="shared" si="11"/>
        <v>#DIV/0!</v>
      </c>
    </row>
    <row r="65" spans="1:12" ht="16.5">
      <c r="A65" s="3">
        <v>77431</v>
      </c>
      <c r="B65" s="3"/>
      <c r="C65" s="10" t="s">
        <v>1</v>
      </c>
      <c r="D65" s="56">
        <v>2.86</v>
      </c>
      <c r="E65" s="61">
        <v>2.88</v>
      </c>
      <c r="F65" s="57">
        <f t="shared" si="6"/>
        <v>0.020000000000000018</v>
      </c>
      <c r="G65" s="58">
        <f t="shared" si="7"/>
        <v>0.006993006993007</v>
      </c>
      <c r="H65" s="62"/>
      <c r="I65" s="9">
        <f t="shared" si="8"/>
        <v>0</v>
      </c>
      <c r="J65" s="7">
        <f t="shared" si="9"/>
        <v>0</v>
      </c>
      <c r="K65" s="8">
        <f t="shared" si="10"/>
        <v>0</v>
      </c>
      <c r="L65" s="40" t="e">
        <f t="shared" si="11"/>
        <v>#DIV/0!</v>
      </c>
    </row>
    <row r="66" spans="1:12" ht="16.5">
      <c r="A66" s="3">
        <v>77432</v>
      </c>
      <c r="B66" s="3"/>
      <c r="C66" s="10" t="s">
        <v>59</v>
      </c>
      <c r="D66" s="56">
        <v>11.71</v>
      </c>
      <c r="E66" s="61">
        <v>11.79</v>
      </c>
      <c r="F66" s="57">
        <f t="shared" si="6"/>
        <v>0.0799999999999983</v>
      </c>
      <c r="G66" s="58">
        <f t="shared" si="7"/>
        <v>0.006831767719897378</v>
      </c>
      <c r="H66" s="62"/>
      <c r="I66" s="9">
        <f t="shared" si="8"/>
        <v>0</v>
      </c>
      <c r="J66" s="7">
        <f t="shared" si="9"/>
        <v>0</v>
      </c>
      <c r="K66" s="8">
        <f t="shared" si="10"/>
        <v>0</v>
      </c>
      <c r="L66" s="40" t="e">
        <f t="shared" si="11"/>
        <v>#DIV/0!</v>
      </c>
    </row>
    <row r="67" spans="1:12" ht="16.5">
      <c r="A67" s="3">
        <v>77435</v>
      </c>
      <c r="B67" s="3"/>
      <c r="C67" s="10" t="s">
        <v>60</v>
      </c>
      <c r="D67" s="56">
        <v>17.67</v>
      </c>
      <c r="E67" s="61">
        <v>17.79</v>
      </c>
      <c r="F67" s="57">
        <f t="shared" si="6"/>
        <v>0.11999999999999744</v>
      </c>
      <c r="G67" s="58">
        <f t="shared" si="7"/>
        <v>0.0067911714770796505</v>
      </c>
      <c r="H67" s="62"/>
      <c r="I67" s="9">
        <f t="shared" si="8"/>
        <v>0</v>
      </c>
      <c r="J67" s="7">
        <f t="shared" si="9"/>
        <v>0</v>
      </c>
      <c r="K67" s="8">
        <f t="shared" si="10"/>
        <v>0</v>
      </c>
      <c r="L67" s="40" t="e">
        <f t="shared" si="11"/>
        <v>#DIV/0!</v>
      </c>
    </row>
    <row r="68" spans="1:12" ht="16.5">
      <c r="A68" s="18">
        <v>77469</v>
      </c>
      <c r="B68" s="3"/>
      <c r="C68" s="154" t="s">
        <v>178</v>
      </c>
      <c r="D68" s="56">
        <v>9.01</v>
      </c>
      <c r="E68" s="61">
        <v>9.09</v>
      </c>
      <c r="F68" s="57">
        <f t="shared" si="6"/>
        <v>0.08000000000000007</v>
      </c>
      <c r="G68" s="58">
        <f t="shared" si="7"/>
        <v>0.00887902330743619</v>
      </c>
      <c r="H68" s="62"/>
      <c r="I68" s="9">
        <f t="shared" si="8"/>
        <v>0</v>
      </c>
      <c r="J68" s="7">
        <f t="shared" si="9"/>
        <v>0</v>
      </c>
      <c r="K68" s="8">
        <f t="shared" si="10"/>
        <v>0</v>
      </c>
      <c r="L68" s="40" t="e">
        <f t="shared" si="11"/>
        <v>#DIV/0!</v>
      </c>
    </row>
    <row r="69" spans="1:12" ht="16.5">
      <c r="A69" s="3">
        <v>77470</v>
      </c>
      <c r="B69" s="3"/>
      <c r="C69" s="10" t="s">
        <v>0</v>
      </c>
      <c r="D69" s="56">
        <v>4.36</v>
      </c>
      <c r="E69" s="61">
        <v>4.41</v>
      </c>
      <c r="F69" s="57">
        <f t="shared" si="6"/>
        <v>0.04999999999999982</v>
      </c>
      <c r="G69" s="58">
        <f t="shared" si="7"/>
        <v>0.01146788990825684</v>
      </c>
      <c r="H69" s="62"/>
      <c r="I69" s="9">
        <f t="shared" si="8"/>
        <v>0</v>
      </c>
      <c r="J69" s="7">
        <f t="shared" si="9"/>
        <v>0</v>
      </c>
      <c r="K69" s="8">
        <f t="shared" si="10"/>
        <v>0</v>
      </c>
      <c r="L69" s="40" t="e">
        <f t="shared" si="11"/>
        <v>#DIV/0!</v>
      </c>
    </row>
    <row r="70" spans="1:12" ht="16.5">
      <c r="A70" s="3">
        <v>77470</v>
      </c>
      <c r="B70" s="3">
        <v>26</v>
      </c>
      <c r="C70" s="10" t="s">
        <v>47</v>
      </c>
      <c r="D70" s="56">
        <v>3.03</v>
      </c>
      <c r="E70" s="61">
        <v>3.05</v>
      </c>
      <c r="F70" s="57">
        <f t="shared" si="6"/>
        <v>0.020000000000000018</v>
      </c>
      <c r="G70" s="58">
        <f t="shared" si="7"/>
        <v>0.006600660066006607</v>
      </c>
      <c r="H70" s="62"/>
      <c r="I70" s="9">
        <f t="shared" si="8"/>
        <v>0</v>
      </c>
      <c r="J70" s="7">
        <f t="shared" si="9"/>
        <v>0</v>
      </c>
      <c r="K70" s="8">
        <f t="shared" si="10"/>
        <v>0</v>
      </c>
      <c r="L70" s="40" t="e">
        <f t="shared" si="11"/>
        <v>#DIV/0!</v>
      </c>
    </row>
    <row r="71" spans="1:12" ht="16.5">
      <c r="A71" s="3">
        <v>77600</v>
      </c>
      <c r="B71" s="3"/>
      <c r="C71" s="10" t="s">
        <v>61</v>
      </c>
      <c r="D71" s="61">
        <v>11.3</v>
      </c>
      <c r="E71" s="61">
        <v>11.88</v>
      </c>
      <c r="F71" s="57">
        <f t="shared" si="6"/>
        <v>0.5800000000000001</v>
      </c>
      <c r="G71" s="58">
        <f t="shared" si="7"/>
        <v>0.05132743362831859</v>
      </c>
      <c r="H71" s="62"/>
      <c r="I71" s="9">
        <f t="shared" si="8"/>
        <v>0</v>
      </c>
      <c r="J71" s="7">
        <f t="shared" si="9"/>
        <v>0</v>
      </c>
      <c r="K71" s="8">
        <f t="shared" si="10"/>
        <v>0</v>
      </c>
      <c r="L71" s="40" t="e">
        <f t="shared" si="11"/>
        <v>#DIV/0!</v>
      </c>
    </row>
    <row r="72" spans="1:12" ht="16.5">
      <c r="A72" s="3">
        <v>77605</v>
      </c>
      <c r="B72" s="3"/>
      <c r="C72" s="10" t="s">
        <v>61</v>
      </c>
      <c r="D72" s="61">
        <v>21.39</v>
      </c>
      <c r="E72" s="61">
        <v>22.58</v>
      </c>
      <c r="F72" s="57">
        <f t="shared" si="6"/>
        <v>1.1899999999999977</v>
      </c>
      <c r="G72" s="58">
        <f t="shared" si="7"/>
        <v>0.05563347358578764</v>
      </c>
      <c r="H72" s="62"/>
      <c r="I72" s="9">
        <f t="shared" si="8"/>
        <v>0</v>
      </c>
      <c r="J72" s="7">
        <f t="shared" si="9"/>
        <v>0</v>
      </c>
      <c r="K72" s="8">
        <f t="shared" si="10"/>
        <v>0</v>
      </c>
      <c r="L72" s="40" t="e">
        <f t="shared" si="11"/>
        <v>#DIV/0!</v>
      </c>
    </row>
    <row r="73" spans="1:12" ht="16.5">
      <c r="A73" s="3">
        <v>77610</v>
      </c>
      <c r="B73" s="3"/>
      <c r="C73" s="10" t="s">
        <v>61</v>
      </c>
      <c r="D73" s="56">
        <v>28.85</v>
      </c>
      <c r="E73" s="61">
        <v>28.05</v>
      </c>
      <c r="F73" s="96">
        <f t="shared" si="6"/>
        <v>-0.8000000000000007</v>
      </c>
      <c r="G73" s="97">
        <f t="shared" si="7"/>
        <v>-0.027729636048526886</v>
      </c>
      <c r="H73" s="62"/>
      <c r="I73" s="9">
        <f t="shared" si="8"/>
        <v>0</v>
      </c>
      <c r="J73" s="7">
        <f t="shared" si="9"/>
        <v>0</v>
      </c>
      <c r="K73" s="8">
        <f t="shared" si="10"/>
        <v>0</v>
      </c>
      <c r="L73" s="130" t="e">
        <f t="shared" si="11"/>
        <v>#DIV/0!</v>
      </c>
    </row>
    <row r="74" spans="1:12" ht="16.5">
      <c r="A74" s="3">
        <v>77615</v>
      </c>
      <c r="B74" s="3"/>
      <c r="C74" s="10" t="s">
        <v>61</v>
      </c>
      <c r="D74" s="56">
        <v>28.35</v>
      </c>
      <c r="E74" s="61">
        <v>29.98</v>
      </c>
      <c r="F74" s="57">
        <f t="shared" si="6"/>
        <v>1.629999999999999</v>
      </c>
      <c r="G74" s="58">
        <f t="shared" si="7"/>
        <v>0.05749559082892412</v>
      </c>
      <c r="H74" s="62"/>
      <c r="I74" s="9">
        <f t="shared" si="8"/>
        <v>0</v>
      </c>
      <c r="J74" s="7">
        <f t="shared" si="9"/>
        <v>0</v>
      </c>
      <c r="K74" s="8">
        <f t="shared" si="10"/>
        <v>0</v>
      </c>
      <c r="L74" s="40" t="e">
        <f t="shared" si="11"/>
        <v>#DIV/0!</v>
      </c>
    </row>
    <row r="75" spans="1:12" ht="16.5">
      <c r="A75" s="18">
        <v>77620</v>
      </c>
      <c r="B75" s="3"/>
      <c r="C75" s="154" t="s">
        <v>61</v>
      </c>
      <c r="D75" s="56">
        <v>13.04</v>
      </c>
      <c r="E75" s="61">
        <v>10.82</v>
      </c>
      <c r="F75" s="96">
        <f t="shared" si="6"/>
        <v>-2.219999999999999</v>
      </c>
      <c r="G75" s="126">
        <f t="shared" si="7"/>
        <v>-0.17024539877300607</v>
      </c>
      <c r="H75" s="62"/>
      <c r="I75" s="9">
        <f t="shared" si="8"/>
        <v>0</v>
      </c>
      <c r="J75" s="7">
        <f t="shared" si="9"/>
        <v>0</v>
      </c>
      <c r="K75" s="8">
        <f t="shared" si="10"/>
        <v>0</v>
      </c>
      <c r="L75" s="130" t="e">
        <f t="shared" si="11"/>
        <v>#DIV/0!</v>
      </c>
    </row>
    <row r="76" spans="1:12" ht="16.5">
      <c r="A76" s="3">
        <v>77750</v>
      </c>
      <c r="B76" s="3"/>
      <c r="C76" s="10" t="s">
        <v>62</v>
      </c>
      <c r="D76" s="56">
        <v>10.39</v>
      </c>
      <c r="E76" s="61">
        <v>10.47</v>
      </c>
      <c r="F76" s="57">
        <f t="shared" si="6"/>
        <v>0.08000000000000007</v>
      </c>
      <c r="G76" s="58">
        <f t="shared" si="7"/>
        <v>0.0076997112608277254</v>
      </c>
      <c r="H76" s="62"/>
      <c r="I76" s="9">
        <f t="shared" si="8"/>
        <v>0</v>
      </c>
      <c r="J76" s="7">
        <f t="shared" si="9"/>
        <v>0</v>
      </c>
      <c r="K76" s="8">
        <f t="shared" si="10"/>
        <v>0</v>
      </c>
      <c r="L76" s="40" t="e">
        <f t="shared" si="11"/>
        <v>#DIV/0!</v>
      </c>
    </row>
    <row r="77" spans="1:12" ht="16.5">
      <c r="A77" s="3">
        <v>77761</v>
      </c>
      <c r="B77" s="3"/>
      <c r="C77" s="10" t="s">
        <v>63</v>
      </c>
      <c r="D77" s="56">
        <v>10.87</v>
      </c>
      <c r="E77" s="61">
        <v>10.98</v>
      </c>
      <c r="F77" s="57">
        <f t="shared" si="6"/>
        <v>0.11000000000000121</v>
      </c>
      <c r="G77" s="58">
        <f t="shared" si="7"/>
        <v>0.010119595216191464</v>
      </c>
      <c r="H77" s="62"/>
      <c r="I77" s="9">
        <f t="shared" si="8"/>
        <v>0</v>
      </c>
      <c r="J77" s="7">
        <f t="shared" si="9"/>
        <v>0</v>
      </c>
      <c r="K77" s="8">
        <f t="shared" si="10"/>
        <v>0</v>
      </c>
      <c r="L77" s="40" t="e">
        <f t="shared" si="11"/>
        <v>#DIV/0!</v>
      </c>
    </row>
    <row r="78" spans="1:12" ht="16.5">
      <c r="A78" s="3">
        <v>77762</v>
      </c>
      <c r="B78" s="3"/>
      <c r="C78" s="10" t="s">
        <v>64</v>
      </c>
      <c r="D78" s="61">
        <v>15.36</v>
      </c>
      <c r="E78" s="61">
        <v>14.61</v>
      </c>
      <c r="F78" s="96">
        <f>E78-D78</f>
        <v>-0.75</v>
      </c>
      <c r="G78" s="97">
        <f>F78/D78</f>
        <v>-0.048828125</v>
      </c>
      <c r="H78" s="62"/>
      <c r="I78" s="9">
        <f t="shared" si="8"/>
        <v>0</v>
      </c>
      <c r="J78" s="7">
        <f t="shared" si="9"/>
        <v>0</v>
      </c>
      <c r="K78" s="8">
        <f t="shared" si="10"/>
        <v>0</v>
      </c>
      <c r="L78" s="130" t="e">
        <f t="shared" si="11"/>
        <v>#DIV/0!</v>
      </c>
    </row>
    <row r="79" spans="1:12" ht="16.5">
      <c r="A79" s="3">
        <v>77763</v>
      </c>
      <c r="B79" s="3"/>
      <c r="C79" s="10" t="s">
        <v>65</v>
      </c>
      <c r="D79" s="56">
        <v>20.49</v>
      </c>
      <c r="E79" s="61">
        <v>20.69</v>
      </c>
      <c r="F79" s="57">
        <f>E79-D79</f>
        <v>0.20000000000000284</v>
      </c>
      <c r="G79" s="58">
        <f>F79/D79</f>
        <v>0.00976085895558823</v>
      </c>
      <c r="H79" s="62"/>
      <c r="I79" s="9">
        <f t="shared" si="8"/>
        <v>0</v>
      </c>
      <c r="J79" s="7">
        <f t="shared" si="9"/>
        <v>0</v>
      </c>
      <c r="K79" s="8">
        <f t="shared" si="10"/>
        <v>0</v>
      </c>
      <c r="L79" s="40" t="e">
        <f t="shared" si="11"/>
        <v>#DIV/0!</v>
      </c>
    </row>
    <row r="80" spans="1:12" ht="16.5">
      <c r="A80" s="3">
        <v>77778</v>
      </c>
      <c r="B80" s="3"/>
      <c r="C80" s="10" t="s">
        <v>66</v>
      </c>
      <c r="D80" s="61">
        <v>24.43</v>
      </c>
      <c r="E80" s="61">
        <v>22.01</v>
      </c>
      <c r="F80" s="96">
        <f t="shared" si="6"/>
        <v>-2.419999999999998</v>
      </c>
      <c r="G80" s="97">
        <f t="shared" si="7"/>
        <v>-0.09905853458862048</v>
      </c>
      <c r="H80" s="62"/>
      <c r="I80" s="9">
        <f t="shared" si="8"/>
        <v>0</v>
      </c>
      <c r="J80" s="7">
        <f t="shared" si="9"/>
        <v>0</v>
      </c>
      <c r="K80" s="8">
        <f t="shared" si="10"/>
        <v>0</v>
      </c>
      <c r="L80" s="130" t="e">
        <f t="shared" si="11"/>
        <v>#DIV/0!</v>
      </c>
    </row>
    <row r="81" spans="1:12" ht="16.5">
      <c r="A81" s="3">
        <v>77778</v>
      </c>
      <c r="B81" s="3">
        <v>26</v>
      </c>
      <c r="C81" s="10" t="s">
        <v>98</v>
      </c>
      <c r="D81" s="61">
        <v>16.34</v>
      </c>
      <c r="E81" s="61">
        <v>11.63</v>
      </c>
      <c r="F81" s="96">
        <f t="shared" si="6"/>
        <v>-4.709999999999999</v>
      </c>
      <c r="G81" s="126">
        <f t="shared" si="7"/>
        <v>-0.28824969400244793</v>
      </c>
      <c r="H81" s="62"/>
      <c r="I81" s="9">
        <f t="shared" si="8"/>
        <v>0</v>
      </c>
      <c r="J81" s="7">
        <f t="shared" si="9"/>
        <v>0</v>
      </c>
      <c r="K81" s="8">
        <f t="shared" si="10"/>
        <v>0</v>
      </c>
      <c r="L81" s="130" t="e">
        <f t="shared" si="11"/>
        <v>#DIV/0!</v>
      </c>
    </row>
    <row r="82" spans="1:12" ht="16.5">
      <c r="A82" s="3">
        <v>77789</v>
      </c>
      <c r="B82" s="3"/>
      <c r="C82" s="10" t="s">
        <v>67</v>
      </c>
      <c r="D82" s="61">
        <v>3.33</v>
      </c>
      <c r="E82" s="61">
        <v>3.39</v>
      </c>
      <c r="F82" s="57">
        <f t="shared" si="6"/>
        <v>0.06000000000000005</v>
      </c>
      <c r="G82" s="58">
        <f t="shared" si="7"/>
        <v>0.018018018018018035</v>
      </c>
      <c r="H82" s="62"/>
      <c r="I82" s="9">
        <f t="shared" si="8"/>
        <v>0</v>
      </c>
      <c r="J82" s="7">
        <f t="shared" si="9"/>
        <v>0</v>
      </c>
      <c r="K82" s="8">
        <f t="shared" si="10"/>
        <v>0</v>
      </c>
      <c r="L82" s="40" t="e">
        <f t="shared" si="11"/>
        <v>#DIV/0!</v>
      </c>
    </row>
    <row r="83" spans="1:12" ht="16.5">
      <c r="A83" s="3">
        <v>77790</v>
      </c>
      <c r="B83" s="3"/>
      <c r="C83" s="10" t="s">
        <v>56</v>
      </c>
      <c r="D83" s="61">
        <v>2.71</v>
      </c>
      <c r="E83" s="61">
        <v>0.42</v>
      </c>
      <c r="F83" s="96">
        <f t="shared" si="6"/>
        <v>-2.29</v>
      </c>
      <c r="G83" s="126">
        <f t="shared" si="7"/>
        <v>-0.8450184501845018</v>
      </c>
      <c r="H83" s="62"/>
      <c r="I83" s="9">
        <f t="shared" si="8"/>
        <v>0</v>
      </c>
      <c r="J83" s="7">
        <f t="shared" si="9"/>
        <v>0</v>
      </c>
      <c r="K83" s="8">
        <f t="shared" si="10"/>
        <v>0</v>
      </c>
      <c r="L83" s="130" t="e">
        <f t="shared" si="11"/>
        <v>#DIV/0!</v>
      </c>
    </row>
    <row r="84" spans="1:12" ht="15">
      <c r="A84" s="18">
        <v>79101</v>
      </c>
      <c r="B84" s="18"/>
      <c r="C84" s="127" t="s">
        <v>106</v>
      </c>
      <c r="D84" s="60">
        <v>4.03</v>
      </c>
      <c r="E84" s="60">
        <v>4.05</v>
      </c>
      <c r="F84" s="57">
        <f t="shared" si="6"/>
        <v>0.019999999999999574</v>
      </c>
      <c r="G84" s="58">
        <f t="shared" si="7"/>
        <v>0.004962779156327438</v>
      </c>
      <c r="H84" s="62"/>
      <c r="I84" s="9">
        <f t="shared" si="8"/>
        <v>0</v>
      </c>
      <c r="J84" s="7">
        <f t="shared" si="9"/>
        <v>0</v>
      </c>
      <c r="K84" s="8">
        <f t="shared" si="10"/>
        <v>0</v>
      </c>
      <c r="L84" s="40" t="e">
        <f t="shared" si="11"/>
        <v>#DIV/0!</v>
      </c>
    </row>
    <row r="85" spans="1:13" ht="16.5">
      <c r="A85" s="29">
        <v>99202</v>
      </c>
      <c r="B85" s="17"/>
      <c r="C85" s="27" t="s">
        <v>72</v>
      </c>
      <c r="D85" s="61">
        <v>2.1</v>
      </c>
      <c r="E85" s="61">
        <v>2.11</v>
      </c>
      <c r="F85" s="57">
        <f t="shared" si="6"/>
        <v>0.009999999999999787</v>
      </c>
      <c r="G85" s="58">
        <f t="shared" si="7"/>
        <v>0.00476190476190466</v>
      </c>
      <c r="H85" s="62"/>
      <c r="I85" s="9">
        <f t="shared" si="8"/>
        <v>0</v>
      </c>
      <c r="J85" s="7">
        <f t="shared" si="9"/>
        <v>0</v>
      </c>
      <c r="K85" s="8">
        <f>J85-I85</f>
        <v>0</v>
      </c>
      <c r="L85" s="40" t="e">
        <f t="shared" si="11"/>
        <v>#DIV/0!</v>
      </c>
      <c r="M85" s="98"/>
    </row>
    <row r="86" spans="1:13" ht="16.5">
      <c r="A86" s="29">
        <v>99203</v>
      </c>
      <c r="B86" s="26"/>
      <c r="C86" s="4" t="s">
        <v>72</v>
      </c>
      <c r="D86" s="61">
        <v>3.05</v>
      </c>
      <c r="E86" s="61">
        <v>3.05</v>
      </c>
      <c r="F86" s="57">
        <f t="shared" si="6"/>
        <v>0</v>
      </c>
      <c r="G86" s="58">
        <f t="shared" si="7"/>
        <v>0</v>
      </c>
      <c r="H86" s="62"/>
      <c r="I86" s="9">
        <f t="shared" si="8"/>
        <v>0</v>
      </c>
      <c r="J86" s="7">
        <f t="shared" si="9"/>
        <v>0</v>
      </c>
      <c r="K86" s="8">
        <f>J86-I86</f>
        <v>0</v>
      </c>
      <c r="L86" s="130" t="e">
        <f t="shared" si="11"/>
        <v>#DIV/0!</v>
      </c>
      <c r="M86" s="98"/>
    </row>
    <row r="87" spans="1:13" ht="16.5">
      <c r="A87" s="29">
        <v>99204</v>
      </c>
      <c r="B87" s="26"/>
      <c r="C87" s="27" t="s">
        <v>72</v>
      </c>
      <c r="D87" s="61">
        <v>4.64</v>
      </c>
      <c r="E87" s="61">
        <v>4.64</v>
      </c>
      <c r="F87" s="57">
        <f t="shared" si="6"/>
        <v>0</v>
      </c>
      <c r="G87" s="58">
        <f t="shared" si="7"/>
        <v>0</v>
      </c>
      <c r="H87" s="62"/>
      <c r="I87" s="9">
        <f t="shared" si="8"/>
        <v>0</v>
      </c>
      <c r="J87" s="7">
        <f t="shared" si="9"/>
        <v>0</v>
      </c>
      <c r="K87" s="8">
        <f>J87-I87</f>
        <v>0</v>
      </c>
      <c r="L87" s="130" t="e">
        <f t="shared" si="11"/>
        <v>#DIV/0!</v>
      </c>
      <c r="M87" s="98"/>
    </row>
    <row r="88" spans="1:13" ht="16.5">
      <c r="A88" s="29">
        <v>99205</v>
      </c>
      <c r="B88" s="26"/>
      <c r="C88" s="27" t="s">
        <v>72</v>
      </c>
      <c r="D88" s="61">
        <v>5.83</v>
      </c>
      <c r="E88" s="99">
        <v>5.82</v>
      </c>
      <c r="F88" s="96">
        <f t="shared" si="6"/>
        <v>-0.009999999999999787</v>
      </c>
      <c r="G88" s="97">
        <f t="shared" si="7"/>
        <v>-0.0017152658662092258</v>
      </c>
      <c r="H88" s="62"/>
      <c r="I88" s="5">
        <f t="shared" si="8"/>
        <v>0</v>
      </c>
      <c r="J88" s="6">
        <f t="shared" si="9"/>
        <v>0</v>
      </c>
      <c r="K88" s="8">
        <f aca="true" t="shared" si="12" ref="K88:K100">+J88-I88</f>
        <v>0</v>
      </c>
      <c r="L88" s="130" t="e">
        <f t="shared" si="11"/>
        <v>#DIV/0!</v>
      </c>
      <c r="M88" s="98"/>
    </row>
    <row r="89" spans="1:13" ht="16.5">
      <c r="A89" s="29">
        <v>99212</v>
      </c>
      <c r="B89" s="26"/>
      <c r="C89" s="27" t="s">
        <v>73</v>
      </c>
      <c r="D89" s="61">
        <v>1.23</v>
      </c>
      <c r="E89" s="61">
        <v>1.23</v>
      </c>
      <c r="F89" s="57">
        <f t="shared" si="6"/>
        <v>0</v>
      </c>
      <c r="G89" s="58">
        <f t="shared" si="7"/>
        <v>0</v>
      </c>
      <c r="H89" s="62"/>
      <c r="I89" s="9">
        <f t="shared" si="8"/>
        <v>0</v>
      </c>
      <c r="J89" s="7">
        <f t="shared" si="9"/>
        <v>0</v>
      </c>
      <c r="K89" s="8">
        <f t="shared" si="12"/>
        <v>0</v>
      </c>
      <c r="L89" s="130" t="e">
        <f t="shared" si="11"/>
        <v>#DIV/0!</v>
      </c>
      <c r="M89" s="98"/>
    </row>
    <row r="90" spans="1:16" ht="16.5">
      <c r="A90" s="29">
        <v>99213</v>
      </c>
      <c r="B90" s="26"/>
      <c r="C90" s="27" t="s">
        <v>73</v>
      </c>
      <c r="D90" s="61">
        <v>2.04</v>
      </c>
      <c r="E90" s="61">
        <v>2.05</v>
      </c>
      <c r="F90" s="57">
        <f t="shared" si="6"/>
        <v>0.009999999999999787</v>
      </c>
      <c r="G90" s="58">
        <f t="shared" si="7"/>
        <v>0.004901960784313621</v>
      </c>
      <c r="H90" s="62"/>
      <c r="I90" s="9">
        <f t="shared" si="8"/>
        <v>0</v>
      </c>
      <c r="J90" s="7">
        <f t="shared" si="9"/>
        <v>0</v>
      </c>
      <c r="K90" s="8">
        <f t="shared" si="12"/>
        <v>0</v>
      </c>
      <c r="L90" s="40" t="e">
        <f t="shared" si="11"/>
        <v>#DIV/0!</v>
      </c>
      <c r="M90" s="98"/>
      <c r="P90" s="98"/>
    </row>
    <row r="91" spans="1:16" ht="16.5">
      <c r="A91" s="29">
        <v>99214</v>
      </c>
      <c r="B91" s="26"/>
      <c r="C91" s="27" t="s">
        <v>73</v>
      </c>
      <c r="D91" s="61">
        <v>3.03</v>
      </c>
      <c r="E91" s="61">
        <v>3.02</v>
      </c>
      <c r="F91" s="96">
        <f t="shared" si="6"/>
        <v>-0.009999999999999787</v>
      </c>
      <c r="G91" s="97">
        <f t="shared" si="7"/>
        <v>-0.00330033003300323</v>
      </c>
      <c r="H91" s="62"/>
      <c r="I91" s="9">
        <f t="shared" si="8"/>
        <v>0</v>
      </c>
      <c r="J91" s="7">
        <f t="shared" si="9"/>
        <v>0</v>
      </c>
      <c r="K91" s="8">
        <f t="shared" si="12"/>
        <v>0</v>
      </c>
      <c r="L91" s="130" t="e">
        <f t="shared" si="11"/>
        <v>#DIV/0!</v>
      </c>
      <c r="M91" s="98"/>
      <c r="P91" s="98"/>
    </row>
    <row r="92" spans="1:16" ht="16.5">
      <c r="A92" s="29">
        <v>99215</v>
      </c>
      <c r="B92" s="26"/>
      <c r="C92" s="4" t="s">
        <v>73</v>
      </c>
      <c r="D92" s="61">
        <v>4.09</v>
      </c>
      <c r="E92" s="61">
        <v>4.07</v>
      </c>
      <c r="F92" s="96">
        <f t="shared" si="6"/>
        <v>-0.019999999999999574</v>
      </c>
      <c r="G92" s="97">
        <f t="shared" si="7"/>
        <v>-0.004889975550122145</v>
      </c>
      <c r="H92" s="62"/>
      <c r="I92" s="9">
        <f t="shared" si="8"/>
        <v>0</v>
      </c>
      <c r="J92" s="7">
        <f t="shared" si="9"/>
        <v>0</v>
      </c>
      <c r="K92" s="8">
        <f t="shared" si="12"/>
        <v>0</v>
      </c>
      <c r="L92" s="130" t="e">
        <f t="shared" si="11"/>
        <v>#DIV/0!</v>
      </c>
      <c r="P92" s="98"/>
    </row>
    <row r="93" spans="1:16" ht="16.5">
      <c r="A93" s="37">
        <v>99221</v>
      </c>
      <c r="B93" s="26"/>
      <c r="C93" s="10" t="s">
        <v>74</v>
      </c>
      <c r="D93" s="61">
        <v>2.87</v>
      </c>
      <c r="E93" s="101">
        <v>2.86</v>
      </c>
      <c r="F93" s="96">
        <f>E93-D93</f>
        <v>-0.010000000000000231</v>
      </c>
      <c r="G93" s="97">
        <f>F93/D93</f>
        <v>-0.0034843205574913694</v>
      </c>
      <c r="H93" s="62"/>
      <c r="I93" s="9">
        <f>35.8441*D93*H93</f>
        <v>0</v>
      </c>
      <c r="J93" s="7">
        <f>35.8279*E93*H93</f>
        <v>0</v>
      </c>
      <c r="K93" s="8">
        <f>+J93-I93</f>
        <v>0</v>
      </c>
      <c r="L93" s="130" t="e">
        <f>K93/I93</f>
        <v>#DIV/0!</v>
      </c>
      <c r="M93" s="98"/>
      <c r="P93" s="98"/>
    </row>
    <row r="94" spans="1:16" ht="16.5">
      <c r="A94" s="37">
        <v>99222</v>
      </c>
      <c r="B94" s="26"/>
      <c r="C94" s="10" t="s">
        <v>74</v>
      </c>
      <c r="D94" s="61">
        <v>3.87</v>
      </c>
      <c r="E94" s="101">
        <v>3.86</v>
      </c>
      <c r="F94" s="96">
        <f>E94-D94</f>
        <v>-0.010000000000000231</v>
      </c>
      <c r="G94" s="97">
        <f>F94/D94</f>
        <v>-0.002583979328165434</v>
      </c>
      <c r="H94" s="62"/>
      <c r="I94" s="9">
        <f>35.8441*D94*H94</f>
        <v>0</v>
      </c>
      <c r="J94" s="7">
        <f>35.8279*E94*H94</f>
        <v>0</v>
      </c>
      <c r="K94" s="8">
        <f>+J94-I94</f>
        <v>0</v>
      </c>
      <c r="L94" s="130" t="e">
        <f>K94/I94</f>
        <v>#DIV/0!</v>
      </c>
      <c r="M94" s="146">
        <f>SUM(K52:K94)</f>
        <v>0</v>
      </c>
      <c r="P94" s="98"/>
    </row>
    <row r="95" spans="1:16" ht="16.5">
      <c r="A95" s="133"/>
      <c r="B95" s="134"/>
      <c r="C95" s="135"/>
      <c r="D95" s="136"/>
      <c r="E95" s="137"/>
      <c r="F95" s="139"/>
      <c r="G95" s="71"/>
      <c r="H95" s="140"/>
      <c r="I95" s="72"/>
      <c r="J95" s="73"/>
      <c r="K95" s="107"/>
      <c r="L95" s="138"/>
      <c r="M95" s="146"/>
      <c r="P95" s="98"/>
    </row>
    <row r="96" spans="1:16" ht="15">
      <c r="A96" s="168" t="s">
        <v>170</v>
      </c>
      <c r="B96" s="11"/>
      <c r="C96" s="39"/>
      <c r="D96" s="32" t="s">
        <v>113</v>
      </c>
      <c r="E96" s="65" t="s">
        <v>118</v>
      </c>
      <c r="F96" s="34" t="s">
        <v>117</v>
      </c>
      <c r="G96" s="34" t="s">
        <v>117</v>
      </c>
      <c r="H96" s="63" t="s">
        <v>115</v>
      </c>
      <c r="I96" s="13" t="s">
        <v>39</v>
      </c>
      <c r="J96" s="50" t="s">
        <v>39</v>
      </c>
      <c r="K96" s="34" t="s">
        <v>117</v>
      </c>
      <c r="L96" s="34" t="s">
        <v>117</v>
      </c>
      <c r="M96" s="98"/>
      <c r="P96" s="98"/>
    </row>
    <row r="97" spans="1:16" ht="15">
      <c r="A97" s="11"/>
      <c r="B97" s="11"/>
      <c r="C97" s="12"/>
      <c r="D97" s="13" t="s">
        <v>37</v>
      </c>
      <c r="E97" s="50" t="s">
        <v>37</v>
      </c>
      <c r="F97" s="50" t="s">
        <v>53</v>
      </c>
      <c r="G97" s="50" t="s">
        <v>54</v>
      </c>
      <c r="H97" s="32" t="s">
        <v>31</v>
      </c>
      <c r="I97" s="64" t="s">
        <v>114</v>
      </c>
      <c r="J97" s="52" t="s">
        <v>116</v>
      </c>
      <c r="K97" s="50" t="s">
        <v>41</v>
      </c>
      <c r="L97" s="50" t="s">
        <v>41</v>
      </c>
      <c r="M97" s="98"/>
      <c r="P97" s="98"/>
    </row>
    <row r="98" spans="1:13" ht="15">
      <c r="A98" s="14" t="s">
        <v>33</v>
      </c>
      <c r="B98" s="14"/>
      <c r="C98" s="15" t="s">
        <v>34</v>
      </c>
      <c r="D98" s="16" t="s">
        <v>36</v>
      </c>
      <c r="E98" s="51" t="s">
        <v>36</v>
      </c>
      <c r="F98" s="51" t="s">
        <v>38</v>
      </c>
      <c r="G98" s="51" t="s">
        <v>38</v>
      </c>
      <c r="H98" s="16" t="s">
        <v>32</v>
      </c>
      <c r="I98" s="16" t="s">
        <v>40</v>
      </c>
      <c r="J98" s="51" t="s">
        <v>40</v>
      </c>
      <c r="K98" s="51" t="s">
        <v>42</v>
      </c>
      <c r="L98" s="51" t="s">
        <v>100</v>
      </c>
      <c r="M98" s="98"/>
    </row>
    <row r="99" spans="1:13" ht="16.5">
      <c r="A99" s="37">
        <v>99223</v>
      </c>
      <c r="B99" s="26"/>
      <c r="C99" s="10" t="s">
        <v>74</v>
      </c>
      <c r="D99" s="61">
        <v>5.7</v>
      </c>
      <c r="E99" s="111">
        <v>5.7</v>
      </c>
      <c r="F99" s="57">
        <f t="shared" si="6"/>
        <v>0</v>
      </c>
      <c r="G99" s="58">
        <f t="shared" si="7"/>
        <v>0</v>
      </c>
      <c r="H99" s="62"/>
      <c r="I99" s="5">
        <f t="shared" si="8"/>
        <v>0</v>
      </c>
      <c r="J99" s="6">
        <f t="shared" si="9"/>
        <v>0</v>
      </c>
      <c r="K99" s="44">
        <f t="shared" si="12"/>
        <v>0</v>
      </c>
      <c r="L99" s="130" t="e">
        <f t="shared" si="11"/>
        <v>#DIV/0!</v>
      </c>
      <c r="M99" s="98"/>
    </row>
    <row r="100" spans="1:12" ht="16.5">
      <c r="A100" s="37">
        <v>99231</v>
      </c>
      <c r="B100" s="26"/>
      <c r="C100" s="10" t="s">
        <v>75</v>
      </c>
      <c r="D100" s="61">
        <v>1.1</v>
      </c>
      <c r="E100" s="101">
        <v>1.11</v>
      </c>
      <c r="F100" s="57">
        <f t="shared" si="6"/>
        <v>0.010000000000000009</v>
      </c>
      <c r="G100" s="58">
        <f t="shared" si="7"/>
        <v>0.009090909090909097</v>
      </c>
      <c r="H100" s="62"/>
      <c r="I100" s="9">
        <f t="shared" si="8"/>
        <v>0</v>
      </c>
      <c r="J100" s="7">
        <f t="shared" si="9"/>
        <v>0</v>
      </c>
      <c r="K100" s="8">
        <f t="shared" si="12"/>
        <v>0</v>
      </c>
      <c r="L100" s="40" t="e">
        <f t="shared" si="11"/>
        <v>#DIV/0!</v>
      </c>
    </row>
    <row r="101" spans="1:12" ht="15">
      <c r="A101" s="37">
        <v>99354</v>
      </c>
      <c r="B101" s="26"/>
      <c r="C101" s="28" t="s">
        <v>76</v>
      </c>
      <c r="D101" s="61">
        <v>2.8</v>
      </c>
      <c r="E101" s="61">
        <v>2.82</v>
      </c>
      <c r="F101" s="57">
        <f t="shared" si="6"/>
        <v>0.020000000000000018</v>
      </c>
      <c r="G101" s="58">
        <f t="shared" si="7"/>
        <v>0.00714285714285715</v>
      </c>
      <c r="H101" s="62"/>
      <c r="I101" s="9">
        <f t="shared" si="8"/>
        <v>0</v>
      </c>
      <c r="J101" s="7">
        <f>35.8279*E101*H101</f>
        <v>0</v>
      </c>
      <c r="K101" s="8">
        <f>+J101-I101</f>
        <v>0</v>
      </c>
      <c r="L101" s="40" t="e">
        <f>K101/I101</f>
        <v>#DIV/0!</v>
      </c>
    </row>
    <row r="102" spans="1:12" ht="15">
      <c r="A102" s="29">
        <v>99358</v>
      </c>
      <c r="B102" s="26"/>
      <c r="C102" s="28" t="s">
        <v>77</v>
      </c>
      <c r="D102" s="61">
        <v>3.09</v>
      </c>
      <c r="E102" s="61">
        <v>3.06</v>
      </c>
      <c r="F102" s="96">
        <f t="shared" si="6"/>
        <v>-0.029999999999999805</v>
      </c>
      <c r="G102" s="97">
        <f t="shared" si="7"/>
        <v>-0.009708737864077607</v>
      </c>
      <c r="H102" s="62"/>
      <c r="I102" s="9">
        <f t="shared" si="8"/>
        <v>0</v>
      </c>
      <c r="J102" s="7">
        <f>35.8279*E102*H102</f>
        <v>0</v>
      </c>
      <c r="K102" s="8">
        <f>+J102-I102</f>
        <v>0</v>
      </c>
      <c r="L102" s="130" t="e">
        <f>K102/I102</f>
        <v>#DIV/0!</v>
      </c>
    </row>
    <row r="103" spans="1:12" ht="15">
      <c r="A103" s="29">
        <v>99359</v>
      </c>
      <c r="B103" s="26"/>
      <c r="C103" s="28" t="s">
        <v>78</v>
      </c>
      <c r="D103" s="61">
        <v>1.48</v>
      </c>
      <c r="E103" s="61">
        <v>1.48</v>
      </c>
      <c r="F103" s="57">
        <f t="shared" si="6"/>
        <v>0</v>
      </c>
      <c r="G103" s="58">
        <f t="shared" si="7"/>
        <v>0</v>
      </c>
      <c r="H103" s="62"/>
      <c r="I103" s="9">
        <f t="shared" si="8"/>
        <v>0</v>
      </c>
      <c r="J103" s="7">
        <f>35.8279*E103*H103</f>
        <v>0</v>
      </c>
      <c r="K103" s="8">
        <f>+J103-I103</f>
        <v>0</v>
      </c>
      <c r="L103" s="130" t="e">
        <f>K103/I103</f>
        <v>#DIV/0!</v>
      </c>
    </row>
    <row r="104" spans="1:12" ht="15">
      <c r="A104" s="29">
        <v>99406</v>
      </c>
      <c r="B104" s="17"/>
      <c r="C104" s="28" t="s">
        <v>79</v>
      </c>
      <c r="D104" s="61">
        <v>0.4</v>
      </c>
      <c r="E104" s="61">
        <v>0.4</v>
      </c>
      <c r="F104" s="57">
        <f t="shared" si="6"/>
        <v>0</v>
      </c>
      <c r="G104" s="58">
        <f t="shared" si="7"/>
        <v>0</v>
      </c>
      <c r="H104" s="62"/>
      <c r="I104" s="9">
        <f t="shared" si="8"/>
        <v>0</v>
      </c>
      <c r="J104" s="7">
        <f>35.8279*E104*H104</f>
        <v>0</v>
      </c>
      <c r="K104" s="8">
        <f>+J104-I104</f>
        <v>0</v>
      </c>
      <c r="L104" s="130" t="e">
        <f>K104/I104</f>
        <v>#DIV/0!</v>
      </c>
    </row>
    <row r="105" spans="1:12" ht="15">
      <c r="A105" s="29">
        <v>99407</v>
      </c>
      <c r="B105" s="17"/>
      <c r="C105" s="28" t="s">
        <v>80</v>
      </c>
      <c r="D105" s="61">
        <v>0.77</v>
      </c>
      <c r="E105" s="61">
        <v>0.78</v>
      </c>
      <c r="F105" s="57">
        <f t="shared" si="6"/>
        <v>0.010000000000000009</v>
      </c>
      <c r="G105" s="58">
        <f t="shared" si="7"/>
        <v>0.012987012987012998</v>
      </c>
      <c r="H105" s="62"/>
      <c r="I105" s="9">
        <f t="shared" si="8"/>
        <v>0</v>
      </c>
      <c r="J105" s="7">
        <f>35.8279*E105*H105</f>
        <v>0</v>
      </c>
      <c r="K105" s="8">
        <f>+J105-I105</f>
        <v>0</v>
      </c>
      <c r="L105" s="40" t="e">
        <f>K105/I105</f>
        <v>#DIV/0!</v>
      </c>
    </row>
    <row r="106" spans="1:12" ht="15">
      <c r="A106" s="37" t="s">
        <v>144</v>
      </c>
      <c r="B106" s="155"/>
      <c r="C106" s="156" t="s">
        <v>145</v>
      </c>
      <c r="D106" s="60">
        <v>0</v>
      </c>
      <c r="E106" s="60"/>
      <c r="F106" s="57">
        <f t="shared" si="6"/>
        <v>0</v>
      </c>
      <c r="G106" s="58" t="e">
        <f t="shared" si="7"/>
        <v>#DIV/0!</v>
      </c>
      <c r="H106" s="62"/>
      <c r="I106" s="88" t="s">
        <v>153</v>
      </c>
      <c r="J106" s="88" t="s">
        <v>153</v>
      </c>
      <c r="K106" s="8"/>
      <c r="L106" s="40" t="e">
        <f aca="true" t="shared" si="13" ref="L106:L121">K106/I106</f>
        <v>#VALUE!</v>
      </c>
    </row>
    <row r="107" spans="1:12" ht="15">
      <c r="A107" s="37" t="s">
        <v>146</v>
      </c>
      <c r="B107" s="155"/>
      <c r="C107" s="157" t="s">
        <v>147</v>
      </c>
      <c r="D107" s="60">
        <v>0</v>
      </c>
      <c r="E107" s="60">
        <v>0</v>
      </c>
      <c r="F107" s="57">
        <f t="shared" si="6"/>
        <v>0</v>
      </c>
      <c r="G107" s="58" t="e">
        <f t="shared" si="7"/>
        <v>#DIV/0!</v>
      </c>
      <c r="H107" s="62"/>
      <c r="I107" s="88" t="s">
        <v>153</v>
      </c>
      <c r="J107" s="88" t="s">
        <v>153</v>
      </c>
      <c r="K107" s="8"/>
      <c r="L107" s="40" t="e">
        <f t="shared" si="13"/>
        <v>#VALUE!</v>
      </c>
    </row>
    <row r="108" spans="1:12" ht="15">
      <c r="A108" s="37" t="s">
        <v>121</v>
      </c>
      <c r="B108" s="17"/>
      <c r="C108" s="116" t="s">
        <v>30</v>
      </c>
      <c r="D108" s="59">
        <v>1.44</v>
      </c>
      <c r="E108" s="61">
        <v>1.46</v>
      </c>
      <c r="F108" s="57">
        <f t="shared" si="6"/>
        <v>0.020000000000000018</v>
      </c>
      <c r="G108" s="58">
        <f t="shared" si="7"/>
        <v>0.013888888888888902</v>
      </c>
      <c r="H108" s="62"/>
      <c r="I108" s="9">
        <f t="shared" si="8"/>
        <v>0</v>
      </c>
      <c r="J108" s="7">
        <f aca="true" t="shared" si="14" ref="J108:J121">35.8279*E108*H108</f>
        <v>0</v>
      </c>
      <c r="K108" s="8">
        <f aca="true" t="shared" si="15" ref="K108:K121">+J108-I108</f>
        <v>0</v>
      </c>
      <c r="L108" s="40" t="e">
        <f t="shared" si="13"/>
        <v>#DIV/0!</v>
      </c>
    </row>
    <row r="109" spans="1:16" ht="15">
      <c r="A109" s="37" t="s">
        <v>121</v>
      </c>
      <c r="B109" s="74">
        <v>26</v>
      </c>
      <c r="C109" s="116" t="s">
        <v>87</v>
      </c>
      <c r="D109" s="59">
        <v>0.83</v>
      </c>
      <c r="E109" s="61">
        <v>0.84</v>
      </c>
      <c r="F109" s="57">
        <f t="shared" si="6"/>
        <v>0.010000000000000009</v>
      </c>
      <c r="G109" s="58">
        <f t="shared" si="7"/>
        <v>0.012048192771084348</v>
      </c>
      <c r="H109" s="62"/>
      <c r="I109" s="9">
        <f t="shared" si="8"/>
        <v>0</v>
      </c>
      <c r="J109" s="7">
        <f t="shared" si="14"/>
        <v>0</v>
      </c>
      <c r="K109" s="8">
        <f t="shared" si="15"/>
        <v>0</v>
      </c>
      <c r="L109" s="40" t="e">
        <f t="shared" si="13"/>
        <v>#DIV/0!</v>
      </c>
      <c r="P109" s="98"/>
    </row>
    <row r="110" spans="1:12" ht="15">
      <c r="A110" s="37" t="s">
        <v>121</v>
      </c>
      <c r="B110" s="74" t="s">
        <v>35</v>
      </c>
      <c r="C110" s="116" t="s">
        <v>88</v>
      </c>
      <c r="D110" s="59">
        <v>0.61</v>
      </c>
      <c r="E110" s="61">
        <v>0.62</v>
      </c>
      <c r="F110" s="57">
        <f t="shared" si="6"/>
        <v>0.010000000000000009</v>
      </c>
      <c r="G110" s="58">
        <f t="shared" si="7"/>
        <v>0.016393442622950834</v>
      </c>
      <c r="H110" s="62"/>
      <c r="I110" s="9">
        <f t="shared" si="8"/>
        <v>0</v>
      </c>
      <c r="J110" s="7">
        <f t="shared" si="14"/>
        <v>0</v>
      </c>
      <c r="K110" s="8">
        <f t="shared" si="15"/>
        <v>0</v>
      </c>
      <c r="L110" s="40" t="e">
        <f t="shared" si="13"/>
        <v>#DIV/0!</v>
      </c>
    </row>
    <row r="111" spans="1:12" ht="15">
      <c r="A111" s="18" t="s">
        <v>128</v>
      </c>
      <c r="B111" s="3"/>
      <c r="C111" s="112" t="s">
        <v>44</v>
      </c>
      <c r="D111" s="56">
        <v>2.09</v>
      </c>
      <c r="E111" s="61">
        <v>2.12</v>
      </c>
      <c r="F111" s="57">
        <f t="shared" si="6"/>
        <v>0.03000000000000025</v>
      </c>
      <c r="G111" s="58">
        <f t="shared" si="7"/>
        <v>0.014354066985646053</v>
      </c>
      <c r="H111" s="62"/>
      <c r="I111" s="9">
        <f t="shared" si="8"/>
        <v>0</v>
      </c>
      <c r="J111" s="7">
        <f t="shared" si="14"/>
        <v>0</v>
      </c>
      <c r="K111" s="8">
        <f t="shared" si="15"/>
        <v>0</v>
      </c>
      <c r="L111" s="40" t="e">
        <f t="shared" si="13"/>
        <v>#DIV/0!</v>
      </c>
    </row>
    <row r="112" spans="1:12" ht="15">
      <c r="A112" s="18" t="s">
        <v>128</v>
      </c>
      <c r="B112" s="3" t="s">
        <v>35</v>
      </c>
      <c r="C112" s="112" t="s">
        <v>95</v>
      </c>
      <c r="D112" s="56">
        <v>1.53</v>
      </c>
      <c r="E112" s="61">
        <v>1.55</v>
      </c>
      <c r="F112" s="57">
        <f t="shared" si="6"/>
        <v>0.020000000000000018</v>
      </c>
      <c r="G112" s="58">
        <f t="shared" si="7"/>
        <v>0.013071895424836612</v>
      </c>
      <c r="H112" s="62"/>
      <c r="I112" s="9">
        <f t="shared" si="8"/>
        <v>0</v>
      </c>
      <c r="J112" s="7">
        <f t="shared" si="14"/>
        <v>0</v>
      </c>
      <c r="K112" s="8">
        <f t="shared" si="15"/>
        <v>0</v>
      </c>
      <c r="L112" s="40" t="e">
        <f t="shared" si="13"/>
        <v>#DIV/0!</v>
      </c>
    </row>
    <row r="113" spans="1:12" ht="15">
      <c r="A113" s="18" t="s">
        <v>124</v>
      </c>
      <c r="B113" s="18"/>
      <c r="C113" s="112" t="s">
        <v>10</v>
      </c>
      <c r="D113" s="61">
        <v>3.5</v>
      </c>
      <c r="E113" s="61">
        <v>4.06</v>
      </c>
      <c r="F113" s="57">
        <f t="shared" si="6"/>
        <v>0.5599999999999996</v>
      </c>
      <c r="G113" s="58">
        <f t="shared" si="7"/>
        <v>0.1599999999999999</v>
      </c>
      <c r="H113" s="62"/>
      <c r="I113" s="9">
        <f>35.8441*D113*H113</f>
        <v>0</v>
      </c>
      <c r="J113" s="7">
        <f t="shared" si="14"/>
        <v>0</v>
      </c>
      <c r="K113" s="8">
        <f t="shared" si="15"/>
        <v>0</v>
      </c>
      <c r="L113" s="40" t="e">
        <f t="shared" si="13"/>
        <v>#DIV/0!</v>
      </c>
    </row>
    <row r="114" spans="1:16" ht="15">
      <c r="A114" s="18" t="s">
        <v>125</v>
      </c>
      <c r="B114" s="3"/>
      <c r="C114" s="112" t="s">
        <v>9</v>
      </c>
      <c r="D114" s="56">
        <v>3.91</v>
      </c>
      <c r="E114" s="61">
        <v>4.05</v>
      </c>
      <c r="F114" s="57">
        <f t="shared" si="6"/>
        <v>0.13999999999999968</v>
      </c>
      <c r="G114" s="58">
        <f t="shared" si="7"/>
        <v>0.03580562659846539</v>
      </c>
      <c r="H114" s="62"/>
      <c r="I114" s="9">
        <f t="shared" si="8"/>
        <v>0</v>
      </c>
      <c r="J114" s="7">
        <f t="shared" si="14"/>
        <v>0</v>
      </c>
      <c r="K114" s="8">
        <f t="shared" si="15"/>
        <v>0</v>
      </c>
      <c r="L114" s="40" t="e">
        <f t="shared" si="13"/>
        <v>#DIV/0!</v>
      </c>
      <c r="P114" s="98"/>
    </row>
    <row r="115" spans="1:12" ht="15">
      <c r="A115" s="18" t="s">
        <v>127</v>
      </c>
      <c r="B115" s="3"/>
      <c r="C115" s="112" t="s">
        <v>8</v>
      </c>
      <c r="D115" s="56">
        <v>4.84</v>
      </c>
      <c r="E115" s="61">
        <v>5.62</v>
      </c>
      <c r="F115" s="57">
        <f t="shared" si="6"/>
        <v>0.7800000000000002</v>
      </c>
      <c r="G115" s="132">
        <f t="shared" si="7"/>
        <v>0.16115702479338848</v>
      </c>
      <c r="H115" s="62"/>
      <c r="I115" s="9">
        <f t="shared" si="8"/>
        <v>0</v>
      </c>
      <c r="J115" s="7">
        <f t="shared" si="14"/>
        <v>0</v>
      </c>
      <c r="K115" s="8">
        <f t="shared" si="15"/>
        <v>0</v>
      </c>
      <c r="L115" s="40" t="e">
        <f t="shared" si="13"/>
        <v>#DIV/0!</v>
      </c>
    </row>
    <row r="116" spans="1:12" ht="15">
      <c r="A116" s="18" t="s">
        <v>129</v>
      </c>
      <c r="B116" s="3"/>
      <c r="C116" s="112" t="s">
        <v>68</v>
      </c>
      <c r="D116" s="56">
        <v>5.36</v>
      </c>
      <c r="E116" s="61">
        <v>5.57</v>
      </c>
      <c r="F116" s="57">
        <f aca="true" t="shared" si="16" ref="F116:F122">E116-D116</f>
        <v>0.20999999999999996</v>
      </c>
      <c r="G116" s="58">
        <f aca="true" t="shared" si="17" ref="G116:G122">F116/D116</f>
        <v>0.03917910447761193</v>
      </c>
      <c r="H116" s="62"/>
      <c r="I116" s="9">
        <f aca="true" t="shared" si="18" ref="I116:I122">35.8441*D116*H116</f>
        <v>0</v>
      </c>
      <c r="J116" s="7">
        <f t="shared" si="14"/>
        <v>0</v>
      </c>
      <c r="K116" s="8">
        <f t="shared" si="15"/>
        <v>0</v>
      </c>
      <c r="L116" s="40" t="e">
        <f t="shared" si="13"/>
        <v>#DIV/0!</v>
      </c>
    </row>
    <row r="117" spans="1:16" ht="15">
      <c r="A117" s="18" t="s">
        <v>133</v>
      </c>
      <c r="B117" s="3"/>
      <c r="C117" s="113" t="s">
        <v>148</v>
      </c>
      <c r="D117" s="60">
        <v>7.69</v>
      </c>
      <c r="E117" s="61">
        <v>9.06</v>
      </c>
      <c r="F117" s="57">
        <f t="shared" si="16"/>
        <v>1.37</v>
      </c>
      <c r="G117" s="132">
        <f t="shared" si="17"/>
        <v>0.17815344603381014</v>
      </c>
      <c r="H117" s="62"/>
      <c r="I117" s="9">
        <f t="shared" si="18"/>
        <v>0</v>
      </c>
      <c r="J117" s="7">
        <f t="shared" si="14"/>
        <v>0</v>
      </c>
      <c r="K117" s="8">
        <f>+J117-I117</f>
        <v>0</v>
      </c>
      <c r="L117" s="40" t="e">
        <f>K117/I117</f>
        <v>#DIV/0!</v>
      </c>
      <c r="P117" s="98"/>
    </row>
    <row r="118" spans="1:12" ht="15">
      <c r="A118" s="18" t="s">
        <v>134</v>
      </c>
      <c r="B118" s="3"/>
      <c r="C118" s="112" t="s">
        <v>7</v>
      </c>
      <c r="D118" s="61">
        <v>6.37</v>
      </c>
      <c r="E118" s="61">
        <v>7.4</v>
      </c>
      <c r="F118" s="57">
        <f t="shared" si="16"/>
        <v>1.0300000000000002</v>
      </c>
      <c r="G118" s="132">
        <f t="shared" si="17"/>
        <v>0.16169544740973316</v>
      </c>
      <c r="H118" s="62"/>
      <c r="I118" s="9">
        <f t="shared" si="18"/>
        <v>0</v>
      </c>
      <c r="J118" s="7">
        <f t="shared" si="14"/>
        <v>0</v>
      </c>
      <c r="K118" s="8">
        <f t="shared" si="15"/>
        <v>0</v>
      </c>
      <c r="L118" s="40" t="e">
        <f t="shared" si="13"/>
        <v>#DIV/0!</v>
      </c>
    </row>
    <row r="119" spans="1:13" ht="15">
      <c r="A119" s="18" t="s">
        <v>135</v>
      </c>
      <c r="B119" s="3"/>
      <c r="C119" s="112" t="s">
        <v>6</v>
      </c>
      <c r="D119" s="56">
        <v>7.17</v>
      </c>
      <c r="E119" s="61">
        <v>7.41</v>
      </c>
      <c r="F119" s="57">
        <f t="shared" si="16"/>
        <v>0.2400000000000002</v>
      </c>
      <c r="G119" s="58">
        <f t="shared" si="17"/>
        <v>0.03347280334728037</v>
      </c>
      <c r="H119" s="62"/>
      <c r="I119" s="9">
        <f t="shared" si="18"/>
        <v>0</v>
      </c>
      <c r="J119" s="7">
        <f t="shared" si="14"/>
        <v>0</v>
      </c>
      <c r="K119" s="8">
        <f t="shared" si="15"/>
        <v>0</v>
      </c>
      <c r="L119" s="40" t="e">
        <f t="shared" si="13"/>
        <v>#DIV/0!</v>
      </c>
      <c r="M119" s="98"/>
    </row>
    <row r="120" spans="1:12" ht="15">
      <c r="A120" s="18" t="s">
        <v>139</v>
      </c>
      <c r="B120" s="3"/>
      <c r="C120" s="112" t="s">
        <v>5</v>
      </c>
      <c r="D120" s="56">
        <v>7.17</v>
      </c>
      <c r="E120" s="61">
        <v>7.41</v>
      </c>
      <c r="F120" s="57">
        <f t="shared" si="16"/>
        <v>0.2400000000000002</v>
      </c>
      <c r="G120" s="58">
        <f t="shared" si="17"/>
        <v>0.03347280334728037</v>
      </c>
      <c r="H120" s="62"/>
      <c r="I120" s="9">
        <f t="shared" si="18"/>
        <v>0</v>
      </c>
      <c r="J120" s="7">
        <f t="shared" si="14"/>
        <v>0</v>
      </c>
      <c r="K120" s="8">
        <f t="shared" si="15"/>
        <v>0</v>
      </c>
      <c r="L120" s="40" t="e">
        <f t="shared" si="13"/>
        <v>#DIV/0!</v>
      </c>
    </row>
    <row r="121" spans="1:13" ht="15">
      <c r="A121" s="18" t="s">
        <v>136</v>
      </c>
      <c r="B121" s="3"/>
      <c r="C121" s="112" t="s">
        <v>3</v>
      </c>
      <c r="D121" s="56">
        <v>11.19</v>
      </c>
      <c r="E121" s="61">
        <v>9.7</v>
      </c>
      <c r="F121" s="96">
        <f t="shared" si="16"/>
        <v>-1.4900000000000002</v>
      </c>
      <c r="G121" s="97">
        <f t="shared" si="17"/>
        <v>-0.13315460232350315</v>
      </c>
      <c r="H121" s="62"/>
      <c r="I121" s="9">
        <f t="shared" si="18"/>
        <v>0</v>
      </c>
      <c r="J121" s="7">
        <f t="shared" si="14"/>
        <v>0</v>
      </c>
      <c r="K121" s="95">
        <f t="shared" si="15"/>
        <v>0</v>
      </c>
      <c r="L121" s="130" t="e">
        <f t="shared" si="13"/>
        <v>#DIV/0!</v>
      </c>
      <c r="M121" s="92"/>
    </row>
    <row r="122" spans="1:13" ht="15">
      <c r="A122" s="18" t="s">
        <v>138</v>
      </c>
      <c r="B122" s="3"/>
      <c r="C122" s="141" t="s">
        <v>165</v>
      </c>
      <c r="D122" s="61">
        <v>0</v>
      </c>
      <c r="E122" s="61">
        <v>0</v>
      </c>
      <c r="F122" s="57">
        <f t="shared" si="16"/>
        <v>0</v>
      </c>
      <c r="G122" s="58" t="e">
        <f t="shared" si="17"/>
        <v>#DIV/0!</v>
      </c>
      <c r="H122" s="62"/>
      <c r="I122" s="93">
        <f t="shared" si="18"/>
        <v>0</v>
      </c>
      <c r="J122" s="93">
        <f>35.8279*E122*H122</f>
        <v>0</v>
      </c>
      <c r="K122" s="147">
        <f>+J122-I122</f>
        <v>0</v>
      </c>
      <c r="L122" s="40" t="e">
        <f>K122/I122</f>
        <v>#DIV/0!</v>
      </c>
      <c r="M122" s="92">
        <f>SUM(K99:K122)</f>
        <v>0</v>
      </c>
    </row>
    <row r="123" spans="2:13" ht="16.5">
      <c r="B123" s="53"/>
      <c r="C123" s="47" t="s">
        <v>119</v>
      </c>
      <c r="D123" s="48"/>
      <c r="E123" s="49"/>
      <c r="F123" s="55"/>
      <c r="G123" s="20" t="s">
        <v>43</v>
      </c>
      <c r="H123" s="30">
        <f>SUM(H4:H122)</f>
        <v>0</v>
      </c>
      <c r="I123" s="150">
        <f>SUM(I4:I122)</f>
        <v>0</v>
      </c>
      <c r="J123" s="150">
        <f>SUM(J4:J122)</f>
        <v>0</v>
      </c>
      <c r="K123" s="151">
        <f>SUM(K4:K122)</f>
        <v>0</v>
      </c>
      <c r="L123" s="41"/>
      <c r="M123" s="114">
        <f>SUM(M47:M122)</f>
        <v>0</v>
      </c>
    </row>
    <row r="124" spans="2:13" ht="16.5">
      <c r="B124" s="53"/>
      <c r="C124" s="143"/>
      <c r="D124" s="142"/>
      <c r="E124" s="144"/>
      <c r="F124" s="145"/>
      <c r="G124" s="20"/>
      <c r="H124" s="30"/>
      <c r="I124" s="38"/>
      <c r="J124" s="38"/>
      <c r="K124" s="122"/>
      <c r="L124" s="41"/>
      <c r="M124" s="114"/>
    </row>
    <row r="125" spans="1:12" ht="16.5">
      <c r="A125" s="82" t="s">
        <v>154</v>
      </c>
      <c r="B125" s="142"/>
      <c r="C125" s="82"/>
      <c r="D125" s="23"/>
      <c r="F125" s="12"/>
      <c r="G125" s="19"/>
      <c r="H125" s="20"/>
      <c r="I125" s="21"/>
      <c r="J125" s="76" t="s">
        <v>111</v>
      </c>
      <c r="K125" s="122">
        <f>+J123-I123</f>
        <v>0</v>
      </c>
      <c r="L125" s="33"/>
    </row>
    <row r="126" spans="1:12" ht="16.5">
      <c r="A126" s="104"/>
      <c r="B126" s="142"/>
      <c r="C126" s="123"/>
      <c r="D126" s="23"/>
      <c r="E126" s="94"/>
      <c r="F126" s="12"/>
      <c r="G126" s="19"/>
      <c r="H126" s="20"/>
      <c r="I126" s="21"/>
      <c r="J126" s="76" t="s">
        <v>112</v>
      </c>
      <c r="K126" s="124" t="e">
        <f>K125/I123</f>
        <v>#DIV/0!</v>
      </c>
      <c r="L126" s="33"/>
    </row>
    <row r="127" spans="1:12" ht="16.5">
      <c r="A127" s="42" t="s">
        <v>101</v>
      </c>
      <c r="B127" s="43"/>
      <c r="C127" s="43"/>
      <c r="D127" s="23"/>
      <c r="E127" s="94"/>
      <c r="F127" s="12"/>
      <c r="G127" s="19"/>
      <c r="H127" s="20"/>
      <c r="I127" s="21"/>
      <c r="J127" s="77" t="s">
        <v>107</v>
      </c>
      <c r="K127" s="121">
        <f>2*K125</f>
        <v>0</v>
      </c>
      <c r="L127" s="125" t="s">
        <v>162</v>
      </c>
    </row>
    <row r="128" spans="1:13" ht="16.5">
      <c r="A128" s="148" t="s">
        <v>172</v>
      </c>
      <c r="B128" s="35"/>
      <c r="C128" s="35"/>
      <c r="D128" s="54"/>
      <c r="E128" s="54"/>
      <c r="F128" s="36"/>
      <c r="G128" s="160"/>
      <c r="H128" s="45"/>
      <c r="I128" s="161"/>
      <c r="J128" s="31"/>
      <c r="K128" s="31"/>
      <c r="L128" s="162"/>
      <c r="M128" s="31"/>
    </row>
    <row r="129" spans="1:13" ht="16.5">
      <c r="A129" s="163" t="s">
        <v>176</v>
      </c>
      <c r="B129" s="35"/>
      <c r="C129" s="35"/>
      <c r="D129" s="54"/>
      <c r="E129" s="54"/>
      <c r="F129" s="54"/>
      <c r="G129" s="164"/>
      <c r="H129" s="45"/>
      <c r="I129" s="161"/>
      <c r="J129" s="31"/>
      <c r="K129" s="31"/>
      <c r="L129" s="162"/>
      <c r="M129" s="31"/>
    </row>
    <row r="130" spans="1:13" ht="16.5">
      <c r="A130" s="22"/>
      <c r="B130" s="35"/>
      <c r="C130" s="35"/>
      <c r="D130" s="54"/>
      <c r="E130" s="54"/>
      <c r="F130" s="54"/>
      <c r="G130" s="164"/>
      <c r="H130" s="45"/>
      <c r="I130" s="161"/>
      <c r="J130" s="31"/>
      <c r="K130" s="31"/>
      <c r="L130" s="162"/>
      <c r="M130" s="31"/>
    </row>
    <row r="131" spans="1:13" ht="15">
      <c r="A131" s="153" t="s">
        <v>171</v>
      </c>
      <c r="B131" s="1"/>
      <c r="C131" s="2"/>
      <c r="D131" s="2"/>
      <c r="E131" s="2"/>
      <c r="F131" s="22"/>
      <c r="G131" s="102" t="s">
        <v>159</v>
      </c>
      <c r="H131" s="31"/>
      <c r="I131" s="161"/>
      <c r="J131" s="31"/>
      <c r="K131" s="31"/>
      <c r="L131" s="162"/>
      <c r="M131" s="31"/>
    </row>
    <row r="132" spans="1:13" ht="15">
      <c r="A132" s="153" t="s">
        <v>174</v>
      </c>
      <c r="B132" s="149"/>
      <c r="C132" s="149"/>
      <c r="D132" s="149"/>
      <c r="E132" s="149"/>
      <c r="F132" s="22"/>
      <c r="G132" s="117" t="s">
        <v>163</v>
      </c>
      <c r="H132" s="31"/>
      <c r="I132" s="31"/>
      <c r="J132" s="162"/>
      <c r="K132" s="162"/>
      <c r="L132" s="162"/>
      <c r="M132" s="31"/>
    </row>
    <row r="133" spans="1:13" ht="15">
      <c r="A133" s="119" t="s">
        <v>161</v>
      </c>
      <c r="B133" s="1"/>
      <c r="C133" s="2"/>
      <c r="D133" s="2"/>
      <c r="E133" s="2"/>
      <c r="F133" s="22"/>
      <c r="G133" s="118" t="s">
        <v>160</v>
      </c>
      <c r="H133" s="31"/>
      <c r="I133" s="31"/>
      <c r="J133" s="162"/>
      <c r="K133" s="165"/>
      <c r="L133" s="162"/>
      <c r="M133" s="31"/>
    </row>
    <row r="134" spans="1:13" ht="17.25">
      <c r="A134" s="166" t="s">
        <v>166</v>
      </c>
      <c r="B134" s="1"/>
      <c r="C134" s="2"/>
      <c r="D134" s="2"/>
      <c r="E134" s="2"/>
      <c r="F134" s="22"/>
      <c r="G134" s="158" t="s">
        <v>179</v>
      </c>
      <c r="H134" s="31"/>
      <c r="I134" s="31"/>
      <c r="J134" s="78"/>
      <c r="K134" s="91"/>
      <c r="L134" s="80"/>
      <c r="M134" s="31"/>
    </row>
    <row r="135" spans="1:13" ht="17.25">
      <c r="A135" s="153" t="s">
        <v>177</v>
      </c>
      <c r="B135" s="1"/>
      <c r="C135" s="2"/>
      <c r="D135" s="2"/>
      <c r="E135" s="2"/>
      <c r="F135" s="22"/>
      <c r="G135" s="158" t="s">
        <v>180</v>
      </c>
      <c r="H135" s="31"/>
      <c r="I135" s="31"/>
      <c r="J135" s="78"/>
      <c r="K135" s="79"/>
      <c r="L135" s="80"/>
      <c r="M135" s="31"/>
    </row>
    <row r="136" spans="1:13" ht="17.25">
      <c r="A136" s="120" t="s">
        <v>164</v>
      </c>
      <c r="B136" s="1"/>
      <c r="C136" s="2"/>
      <c r="D136" s="2"/>
      <c r="E136" s="2"/>
      <c r="F136" s="22"/>
      <c r="G136" s="158" t="s">
        <v>181</v>
      </c>
      <c r="H136" s="31"/>
      <c r="I136" s="31"/>
      <c r="J136" s="78"/>
      <c r="K136" s="79"/>
      <c r="L136" s="80"/>
      <c r="M136" s="31"/>
    </row>
    <row r="137" spans="1:13" ht="15">
      <c r="A137" s="167" t="s">
        <v>173</v>
      </c>
      <c r="B137" s="35"/>
      <c r="C137" s="35"/>
      <c r="D137" s="31"/>
      <c r="E137" s="31"/>
      <c r="F137" s="31"/>
      <c r="G137" s="159" t="s">
        <v>182</v>
      </c>
      <c r="H137" s="120"/>
      <c r="I137" s="31"/>
      <c r="J137" s="31"/>
      <c r="K137" s="31"/>
      <c r="L137" s="31"/>
      <c r="M137" s="31"/>
    </row>
    <row r="138" spans="1:12" ht="15">
      <c r="A138" s="90"/>
      <c r="B138" s="1"/>
      <c r="C138" s="2"/>
      <c r="D138" s="2"/>
      <c r="E138" s="2"/>
      <c r="F138" s="22"/>
      <c r="G138" s="31"/>
      <c r="H138" s="119"/>
      <c r="J138" s="22"/>
      <c r="K138" s="22"/>
      <c r="L138" s="31"/>
    </row>
    <row r="139" spans="1:12" ht="15">
      <c r="A139" s="90"/>
      <c r="B139" s="1"/>
      <c r="C139" s="2"/>
      <c r="D139" s="2"/>
      <c r="E139" s="2"/>
      <c r="F139" s="22"/>
      <c r="G139" s="31"/>
      <c r="J139" s="22"/>
      <c r="K139" s="22"/>
      <c r="L139" s="31"/>
    </row>
    <row r="140" spans="1:8" ht="15">
      <c r="A140" s="87"/>
      <c r="B140" s="46"/>
      <c r="C140" s="46"/>
      <c r="H140" s="120"/>
    </row>
  </sheetData>
  <sheetProtection password="EA36" sheet="1"/>
  <printOptions/>
  <pageMargins left="1.45" right="0.7" top="0.75" bottom="0.75" header="0.3" footer="0.3"/>
  <pageSetup horizontalDpi="600" verticalDpi="600" orientation="landscape" scale="68" r:id="rId1"/>
  <headerFooter>
    <oddHeader>&amp;C&amp;14CY 2015-15 FSC Part B RVUs, with Estimated Financial Impact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30" sqref="A30"/>
    </sheetView>
  </sheetViews>
  <sheetFormatPr defaultColWidth="9.140625" defaultRowHeight="15"/>
  <cols>
    <col min="1" max="1" width="11.57421875" style="0" customWidth="1"/>
    <col min="2" max="2" width="9.7109375" style="0" customWidth="1"/>
    <col min="3" max="3" width="11.57421875" style="0" customWidth="1"/>
    <col min="4" max="4" width="9.8515625" style="0" customWidth="1"/>
    <col min="5" max="5" width="11.57421875" style="0" customWidth="1"/>
    <col min="6" max="6" width="11.7109375" style="0" customWidth="1"/>
  </cols>
  <sheetData>
    <row r="1" spans="2:6" ht="15">
      <c r="B1" s="67" t="s">
        <v>120</v>
      </c>
      <c r="D1" s="67" t="s">
        <v>113</v>
      </c>
      <c r="F1" s="109" t="s">
        <v>118</v>
      </c>
    </row>
    <row r="2" spans="2:6" ht="15">
      <c r="B2" s="66">
        <v>77305</v>
      </c>
      <c r="D2" s="105">
        <v>77306</v>
      </c>
      <c r="F2" s="110" t="s">
        <v>155</v>
      </c>
    </row>
    <row r="3" spans="2:6" ht="15">
      <c r="B3" s="66">
        <v>77310</v>
      </c>
      <c r="D3" s="108" t="s">
        <v>156</v>
      </c>
      <c r="F3" s="110" t="s">
        <v>155</v>
      </c>
    </row>
    <row r="4" spans="2:6" ht="15">
      <c r="B4" s="66">
        <v>77315</v>
      </c>
      <c r="D4" s="105">
        <v>77307</v>
      </c>
      <c r="F4" s="110" t="s">
        <v>155</v>
      </c>
    </row>
    <row r="5" spans="2:6" ht="15">
      <c r="B5" s="66">
        <v>77326</v>
      </c>
      <c r="D5" s="105">
        <v>77316</v>
      </c>
      <c r="F5" s="110" t="s">
        <v>155</v>
      </c>
    </row>
    <row r="6" spans="2:6" ht="15">
      <c r="B6" s="66">
        <v>77327</v>
      </c>
      <c r="D6" s="105">
        <v>77317</v>
      </c>
      <c r="F6" s="110" t="s">
        <v>155</v>
      </c>
    </row>
    <row r="7" spans="2:6" ht="15">
      <c r="B7" s="66">
        <v>77328</v>
      </c>
      <c r="D7" s="105">
        <v>77318</v>
      </c>
      <c r="F7" s="110" t="s">
        <v>155</v>
      </c>
    </row>
    <row r="8" spans="2:6" ht="15">
      <c r="B8" s="66">
        <v>77401</v>
      </c>
      <c r="D8" s="66" t="s">
        <v>122</v>
      </c>
      <c r="F8" s="110" t="s">
        <v>155</v>
      </c>
    </row>
    <row r="9" spans="2:6" ht="15">
      <c r="B9" s="66">
        <v>77402</v>
      </c>
      <c r="D9" s="66" t="s">
        <v>123</v>
      </c>
      <c r="F9" s="110" t="s">
        <v>155</v>
      </c>
    </row>
    <row r="10" spans="2:6" ht="15">
      <c r="B10" s="66">
        <v>77403</v>
      </c>
      <c r="D10" s="66" t="s">
        <v>124</v>
      </c>
      <c r="F10" s="110" t="s">
        <v>155</v>
      </c>
    </row>
    <row r="11" spans="2:6" ht="15">
      <c r="B11" s="66">
        <v>77404</v>
      </c>
      <c r="D11" s="66" t="s">
        <v>125</v>
      </c>
      <c r="F11" s="110" t="s">
        <v>155</v>
      </c>
    </row>
    <row r="12" spans="2:6" ht="15">
      <c r="B12" s="66">
        <v>77406</v>
      </c>
      <c r="D12" s="66" t="s">
        <v>140</v>
      </c>
      <c r="F12" s="110" t="s">
        <v>155</v>
      </c>
    </row>
    <row r="13" spans="2:6" ht="15">
      <c r="B13" s="66">
        <v>77407</v>
      </c>
      <c r="D13" s="66" t="s">
        <v>126</v>
      </c>
      <c r="F13" s="110" t="s">
        <v>155</v>
      </c>
    </row>
    <row r="14" spans="2:6" ht="15">
      <c r="B14" s="66">
        <v>77408</v>
      </c>
      <c r="D14" s="66" t="s">
        <v>127</v>
      </c>
      <c r="F14" s="110" t="s">
        <v>155</v>
      </c>
    </row>
    <row r="15" spans="2:6" ht="15">
      <c r="B15" s="66">
        <v>77409</v>
      </c>
      <c r="D15" s="66" t="s">
        <v>129</v>
      </c>
      <c r="F15" s="110" t="s">
        <v>155</v>
      </c>
    </row>
    <row r="16" spans="2:6" ht="15">
      <c r="B16" s="66">
        <v>77411</v>
      </c>
      <c r="D16" s="66" t="s">
        <v>132</v>
      </c>
      <c r="F16" s="110" t="s">
        <v>155</v>
      </c>
    </row>
    <row r="17" spans="2:6" ht="15">
      <c r="B17" s="66">
        <v>77412</v>
      </c>
      <c r="D17" s="66" t="s">
        <v>133</v>
      </c>
      <c r="F17" s="110" t="s">
        <v>155</v>
      </c>
    </row>
    <row r="18" spans="2:6" ht="15">
      <c r="B18" s="66">
        <v>77413</v>
      </c>
      <c r="D18" s="66" t="s">
        <v>134</v>
      </c>
      <c r="F18" s="110" t="s">
        <v>155</v>
      </c>
    </row>
    <row r="19" spans="2:6" ht="15">
      <c r="B19" s="66">
        <v>77414</v>
      </c>
      <c r="D19" s="66" t="s">
        <v>135</v>
      </c>
      <c r="F19" s="110" t="s">
        <v>155</v>
      </c>
    </row>
    <row r="20" spans="2:6" ht="15">
      <c r="B20" s="66">
        <v>77416</v>
      </c>
      <c r="D20" s="66" t="s">
        <v>139</v>
      </c>
      <c r="F20" s="110" t="s">
        <v>155</v>
      </c>
    </row>
    <row r="21" spans="2:6" ht="15">
      <c r="B21" s="66">
        <v>77418</v>
      </c>
      <c r="D21" s="66" t="s">
        <v>136</v>
      </c>
      <c r="F21" s="110" t="s">
        <v>155</v>
      </c>
    </row>
    <row r="22" spans="2:6" ht="15">
      <c r="B22" s="66">
        <v>77421</v>
      </c>
      <c r="D22" s="66" t="s">
        <v>128</v>
      </c>
      <c r="F22" s="110" t="s">
        <v>155</v>
      </c>
    </row>
    <row r="23" spans="2:6" ht="15">
      <c r="B23" s="69" t="s">
        <v>130</v>
      </c>
      <c r="D23" s="66" t="s">
        <v>137</v>
      </c>
      <c r="F23" s="110" t="s">
        <v>155</v>
      </c>
    </row>
    <row r="24" spans="2:6" ht="15">
      <c r="B24" s="69" t="s">
        <v>131</v>
      </c>
      <c r="D24" s="66" t="s">
        <v>138</v>
      </c>
      <c r="F24" s="110" t="s">
        <v>155</v>
      </c>
    </row>
    <row r="27" ht="15">
      <c r="A27" s="68" t="s">
        <v>157</v>
      </c>
    </row>
    <row r="28" ht="15">
      <c r="A28" s="68" t="s">
        <v>158</v>
      </c>
    </row>
    <row r="29" ht="15">
      <c r="B29" s="68"/>
    </row>
    <row r="30" spans="1:2" ht="15">
      <c r="A30" s="87" t="s">
        <v>173</v>
      </c>
      <c r="B30" s="68"/>
    </row>
    <row r="31" ht="15">
      <c r="B31" s="68"/>
    </row>
    <row r="32" ht="15">
      <c r="B32" s="68"/>
    </row>
    <row r="33" ht="15">
      <c r="B33" s="6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pwilliams</dc:creator>
  <cp:keywords/>
  <dc:description/>
  <cp:lastModifiedBy>Paul Williams</cp:lastModifiedBy>
  <cp:lastPrinted>2015-11-23T15:39:41Z</cp:lastPrinted>
  <dcterms:created xsi:type="dcterms:W3CDTF">2008-08-15T19:27:13Z</dcterms:created>
  <dcterms:modified xsi:type="dcterms:W3CDTF">2015-11-24T21:06:05Z</dcterms:modified>
  <cp:category/>
  <cp:version/>
  <cp:contentType/>
  <cp:contentStatus/>
</cp:coreProperties>
</file>